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65371" windowWidth="9720" windowHeight="7320" tabRatio="402" firstSheet="1" activeTab="1"/>
  </bookViews>
  <sheets>
    <sheet name="Pinakas Pagion" sheetId="1" r:id="rId1"/>
    <sheet name="Balance sheet 31.12.2003" sheetId="2" r:id="rId2"/>
  </sheets>
  <definedNames>
    <definedName name="_xlnm.Print_Area" localSheetId="1">'Balance sheet 31.12.2003'!$A$1:$R$152</definedName>
    <definedName name="ΕπιτοκιοΔόσεως">#REF!</definedName>
    <definedName name="ΚεφαλΑρχηςΔόσης">#REF!</definedName>
  </definedNames>
  <calcPr fullCalcOnLoad="1"/>
</workbook>
</file>

<file path=xl/sharedStrings.xml><?xml version="1.0" encoding="utf-8"?>
<sst xmlns="http://schemas.openxmlformats.org/spreadsheetml/2006/main" count="226" uniqueCount="195">
  <si>
    <t>ΚΕΡΑΜΕΙΑ ΑΛΛΑΤΙΝΗ</t>
  </si>
  <si>
    <t>ΑΝΩΝΥΜΟΣ ΒΙΟΜΗΧΑΝΙΚΗ ΕΜΠΟΡΙΚΗ ΚΑΙ ΤΕΧΝΙΚΗ ΕΤΑΙΡΕΙΑ</t>
  </si>
  <si>
    <t>ΕΝΕΡΓΗΤΙΚΟ</t>
  </si>
  <si>
    <t>ΠΑΘΗΤΙΚΟ</t>
  </si>
  <si>
    <t>(Ευρώ )</t>
  </si>
  <si>
    <t>Αξία κτήσης</t>
  </si>
  <si>
    <t>Αποσβέσεις</t>
  </si>
  <si>
    <t>Αναπόσβεστη Αξία</t>
  </si>
  <si>
    <t>Β.ΕΞΟΔΑ ΕΓΚΑΤΑΣΤΑΣΗΣ</t>
  </si>
  <si>
    <t>Α.ΙΔΙΑ ΚΕΦΑΛΑΙΑ</t>
  </si>
  <si>
    <t>1.Εξοδα ιδρύσεως και πρώτης εγκαταστάσεως</t>
  </si>
  <si>
    <t>-</t>
  </si>
  <si>
    <t>3.Τόκοι δανείων κατασκευαστικής περιόδου</t>
  </si>
  <si>
    <t xml:space="preserve">1.Καταβλημένο                  </t>
  </si>
  <si>
    <t>4.Λοιπά έξοδα εγκαταστάσεως</t>
  </si>
  <si>
    <t>Γ.ΠΑΓΙΟ ΕΝΕΡΓΗΤΙΚΟ</t>
  </si>
  <si>
    <t xml:space="preserve"> ΙΙΙ.Διαφορές αναπροσαρμογής-Επιχορηγήσεις επενδύσεων </t>
  </si>
  <si>
    <t>Ι. Ασώματες ακινητοποιήσεις</t>
  </si>
  <si>
    <t>1.Έξοδα ερευνών και αναπτύξεως</t>
  </si>
  <si>
    <t>ΙΙ.Ενσώματες ακινητοποιήσεις</t>
  </si>
  <si>
    <t xml:space="preserve">     λοιπών περιουσιακών στοιχείων</t>
  </si>
  <si>
    <t xml:space="preserve">1.Γήπεδα - Οικόπεδα           </t>
  </si>
  <si>
    <t xml:space="preserve">3.Κτίρια και τεχνικά έργα              </t>
  </si>
  <si>
    <t xml:space="preserve">4.Μηχανήματα - Τεχνικές εγκαταστάσεις </t>
  </si>
  <si>
    <t>IV.Αποθεματικά κεφάλαια</t>
  </si>
  <si>
    <t xml:space="preserve">   και λοιπός μηχανολογικός εξοπλισμός  </t>
  </si>
  <si>
    <t xml:space="preserve">5.Μεταφορικά μέσα                      </t>
  </si>
  <si>
    <t xml:space="preserve">6.Έπιπλα και λοιπός εξοπλισμός         </t>
  </si>
  <si>
    <t>Σύνολο ακινητοποιήσεων(ΓΙ+ΓΙΙ)</t>
  </si>
  <si>
    <t xml:space="preserve">ΙΙΙ.Συμμετοχές &amp; αλλες μακροπρόθεσμες </t>
  </si>
  <si>
    <t xml:space="preserve">    χρηματοοικονομικές απαιτήσεις</t>
  </si>
  <si>
    <t>2.Συμμετοχές σε λοιπές επιχειρήσεις</t>
  </si>
  <si>
    <t xml:space="preserve">7.Λοιπές μακροπρόθεσμες απαιτήσεις </t>
  </si>
  <si>
    <t>VI.Ποσά προορισμένα για αύξηση κεφαλαίου</t>
  </si>
  <si>
    <t xml:space="preserve"> 1.Καταθέσεις μετόχων               </t>
  </si>
  <si>
    <t>Σύνολο ιδίων κεφαλαίων (ΑΙ+AII+ΑΙΙΙ+ΑΙV+ΑV+ΑVI)</t>
  </si>
  <si>
    <t>Δ.ΚΥΚΛΟΦΟΡΟΥΝ ΕΝΕΡΓΗΤΙΚΟ</t>
  </si>
  <si>
    <t>Ι.Αποθέματα</t>
  </si>
  <si>
    <t xml:space="preserve">1.Εμπορεύματα                           </t>
  </si>
  <si>
    <t>ΙΙ. Βραχυπρόθεσμες Υποχρεώσεις</t>
  </si>
  <si>
    <t xml:space="preserve"> 1.Προμηθευτές                          </t>
  </si>
  <si>
    <t xml:space="preserve"> 2α.Επιταγές πληρωτέες (μεταχρονολογημένες)</t>
  </si>
  <si>
    <t xml:space="preserve">ΙΙ.Απαιτήσεις </t>
  </si>
  <si>
    <t xml:space="preserve"> 3.Τράπεζες λ/βραχυπρόθεσμων υποχρεώσεων</t>
  </si>
  <si>
    <t xml:space="preserve"> 4.Προκαταβολές πελατών                 </t>
  </si>
  <si>
    <t xml:space="preserve"> 5.Υποχρεώσεις από φόρους-τέλη      </t>
  </si>
  <si>
    <t xml:space="preserve"> 6.Ασφαλιστικοί Οργανισμοί              </t>
  </si>
  <si>
    <t>10.Επισφαλείς - Επίδικοι πελάτες και χρεώστες</t>
  </si>
  <si>
    <t xml:space="preserve">11.Χρεώστες διάφοροι                    </t>
  </si>
  <si>
    <t xml:space="preserve">12.Λογαριασμοί διαχειρίσεως προκαταβολών και πιστώσεων </t>
  </si>
  <si>
    <t xml:space="preserve">11.Πιστωτές διάφοροι                    </t>
  </si>
  <si>
    <t>ΙΙΙ.Χρεόγραφα</t>
  </si>
  <si>
    <t xml:space="preserve">1.Μετοχές                             </t>
  </si>
  <si>
    <t>3.Λοιπά Χρεόγραφα</t>
  </si>
  <si>
    <t xml:space="preserve"> IV.Διαθέσιμα</t>
  </si>
  <si>
    <t>1.Ταμείο</t>
  </si>
  <si>
    <t xml:space="preserve">3.Καταθέσεις όψεως και προθεσμίας </t>
  </si>
  <si>
    <t xml:space="preserve">Ε.ΜΕΤΑΒΑΤΙΚΟΙ ΛΟΓΑΡΙΑΣΜΟΙ ΕΝΕΡΓΗΤΙΚΟΥ </t>
  </si>
  <si>
    <t xml:space="preserve">1.Έξοδα επόμενων χρήσεων                </t>
  </si>
  <si>
    <t xml:space="preserve">2.Έσοδα χρήσεως εισπρακτέα                </t>
  </si>
  <si>
    <t>ΓΕΝΙΚΟ ΣΥΝΟΛΟ ΕΝΕΡΓΗΤΙΚΟY (Β+Γ+Δ+Ε)</t>
  </si>
  <si>
    <t>ΓΕΝΙΚΟ ΣΥΝΟΛΟ ΠΑΘΗΤΙΚΟΥ (Α+Β+Γ+Δ)</t>
  </si>
  <si>
    <t>ΛΟΓΑΡΙΑΣΜΟΙ ΤΑΞΕΩΣ ΧΡΕΩΣΤΙΚΟΙ</t>
  </si>
  <si>
    <t>ΛΟΓΑΡΙΑΣΜΟΙ ΤΑΞΕΩΣ ΠΙΣΤΩΤΙΚΟΙ</t>
  </si>
  <si>
    <t>2.Χρεωστικοί λογαριασμοί εγγυήσεων</t>
  </si>
  <si>
    <t>2.Πιστωτικοί λογαριασμοί εγγυήσεων</t>
  </si>
  <si>
    <t xml:space="preserve">  και εμπράγματων ασφαλειών             </t>
  </si>
  <si>
    <t xml:space="preserve">   και εμπράγματων ασφαλειών             </t>
  </si>
  <si>
    <t>4.Λοιποί λογαριασμοί τάξεως</t>
  </si>
  <si>
    <t>KATAΣΤΑΣΗ ΛΟΓΑΡΙΑΣΜΟΥ ΑΠΟΤΕΛΕΣΜΑΤΩΝ ΧΡΗΣΕΩΣ</t>
  </si>
  <si>
    <t>ΕΥΡΩ</t>
  </si>
  <si>
    <t xml:space="preserve"> Ι.Αποτελέσματα εκμεταλλεύσεως</t>
  </si>
  <si>
    <t xml:space="preserve"> Κύκλος εργασιών (πωλήσεις)</t>
  </si>
  <si>
    <t xml:space="preserve"> Σύνολο</t>
  </si>
  <si>
    <t xml:space="preserve"> </t>
  </si>
  <si>
    <t xml:space="preserve"> Μερικά αποτελέσματα (ζημίες) εκμεταλλεύσεως</t>
  </si>
  <si>
    <t xml:space="preserve"> Μείον: </t>
  </si>
  <si>
    <t xml:space="preserve">                3. Χρεωστικοί τόκοι και συναφή έξοδα</t>
  </si>
  <si>
    <t>ΙΙ ΠΛΕΟΝ: Έκτακτα αποτελέσματα</t>
  </si>
  <si>
    <t xml:space="preserve">                1. Έκτακτα και ανόργανα έσοδα</t>
  </si>
  <si>
    <t xml:space="preserve">                2. Έκτακτα κέρδη</t>
  </si>
  <si>
    <t xml:space="preserve">                3. Έσοδα προηγούμενων χρήσεων</t>
  </si>
  <si>
    <t xml:space="preserve">                Μείον:</t>
  </si>
  <si>
    <t xml:space="preserve">                1. Έκτακτα και ανόργανα έξοδα</t>
  </si>
  <si>
    <t xml:space="preserve">                2. Έκτακτες ζημίες</t>
  </si>
  <si>
    <t xml:space="preserve">                3 .Έξοδα προηγούμενων χρήσεων</t>
  </si>
  <si>
    <t>ΜΕΙΟΝ:</t>
  </si>
  <si>
    <t xml:space="preserve">             Σύνολο αποσβέσεων πάγιων στοιχείων</t>
  </si>
  <si>
    <t>Ο Πρόεδρος του Διοικητικού Συμβουλίου</t>
  </si>
  <si>
    <t>ΚΩΝΣΤΑΝΤΙΝΟΣ ΑΧ. ΚΩΤΣΙΑΣ</t>
  </si>
  <si>
    <t xml:space="preserve"> ΠΙΣΤΟΠΟΙΗΤΙΚΟ  ΕΛΕΓΧΟΥ ΟΡΚΩΤΟΥ ΛΟΓΙΣΤΗ-ΕΛΕΓΚΤΗ</t>
  </si>
  <si>
    <t>Ολικά αποτελέσματα (ζημίες) εκμεταλλεύσεως</t>
  </si>
  <si>
    <t xml:space="preserve"> Η ΟΡΚΩΤΟΣ ΛΟΓΙΣΤΗΣ-ΕΛΕΓΚΤΗΣ</t>
  </si>
  <si>
    <t xml:space="preserve"> ΙΩΑΝΝΑ Κ. ΓΚΟΓΚΟΥ</t>
  </si>
  <si>
    <t xml:space="preserve"> Σ.Ο.Λ.  α.ε.ο.ε. </t>
  </si>
  <si>
    <t>ΚΕΡΑΜΕΙΑ ΑΛΛΑΤΙΝΗ ΑΒΕΤΕ</t>
  </si>
  <si>
    <t>ΧΡΗΣΗ: 31/12/2001</t>
  </si>
  <si>
    <t>ΠΙΝΑΚΑΣ ΠΑΓΙΩΝ ΚΑΙ ΕΞΟΔΩΝ ΕΓΚΑΤΑΣΤΑΣΕΩΣ</t>
  </si>
  <si>
    <t>ΚΩΔ.ΓΕΝ.    ΛΟΓΙΣΤ.</t>
  </si>
  <si>
    <t>ΚΑΤΗΓΟΡΙΑ ΠΑΓΙΩΝ</t>
  </si>
  <si>
    <t>ΑΞΙΑ ΚΤΗΣΕΩΣ 31.12.2000</t>
  </si>
  <si>
    <t>ΠΡΟΣΘΗΚΕΣ ΧΡΗΣΕΩΣ</t>
  </si>
  <si>
    <t>ΜΕΙΩΣΕΙΣ</t>
  </si>
  <si>
    <t>Αξία κτήσεως 31.12.2001</t>
  </si>
  <si>
    <t>Αποσβέσεις ΕΩΣ 31.12.2000</t>
  </si>
  <si>
    <t>Αποσβέσεις Χρήσης</t>
  </si>
  <si>
    <t>Μείον: Αποσβέσεις Πωληθέντων</t>
  </si>
  <si>
    <t>ΣΥΝΟΛΟ ΑΠΟΣΒΕΣΕΩΝ</t>
  </si>
  <si>
    <t>ΑΝΑΠ.ΑΞΙΑ 31/12/2001</t>
  </si>
  <si>
    <t>ΓΗΠΕΔΑ-ΟΙΚΟΠΕΔΑ</t>
  </si>
  <si>
    <t>ΚΤΙΡΙΑ-ΤΕΧΝΙΚΑ ΕΡΓΑ ΣΕ ΑΚΙΝ. ΤΡΙΤ.</t>
  </si>
  <si>
    <t>MHX/TA-ΤΕΧΝ.ΕΡΓΑ-ΛΟΙΠ.ΜΗΧ.ΕΞ.</t>
  </si>
  <si>
    <t>150.412.096</t>
  </si>
  <si>
    <t>ΜΕΤΑΦ.ΜΕΣΑ</t>
  </si>
  <si>
    <t>ΕΠΙΠΛΑ ΚΑΙ ΛΟΙΠΟΣ ΕΞΟΠΛΙΣΜΟΣ</t>
  </si>
  <si>
    <t>ΑΚΙΝΗΤ. ΥΠΟ ΕΚΤΕΛΕΣΗ</t>
  </si>
  <si>
    <t>(Α) ΣΥΝΟΛΟ ΑΚΙΝ/ΣΕΩΝ</t>
  </si>
  <si>
    <t>ΕΞΟΔΑ ΕΓΚΑΤΑΣΤΑΣΕΩΣ</t>
  </si>
  <si>
    <t>16.01</t>
  </si>
  <si>
    <t>ΜΕΘΟΔΟΙ ΔΙΚΑΙΜ. ΒΙΟΜΗΧ. ΙΔΙΟΚΤ.</t>
  </si>
  <si>
    <t>16.10</t>
  </si>
  <si>
    <t>ΕΞΟΔΑ ΙΔΡΥΣΗΣ ΚΑΙ ΠΡΩΤΗΣ ΕΓΚΑΤ.</t>
  </si>
  <si>
    <t>16.18</t>
  </si>
  <si>
    <t>ΤΟΚΟΙ ΚΑΤΑΣΚΕΥΑΣΤ. ΠΕΡΙΟΔΟΥ</t>
  </si>
  <si>
    <t>16.14-17</t>
  </si>
  <si>
    <t>ΛΟΙΠΑ ΕΞΟΔΑ ΕΓΚΑΤΑΣΤ.</t>
  </si>
  <si>
    <t>16.91</t>
  </si>
  <si>
    <t>ΣΥΝ. ΔΙΑΦ. ΥΠΟΧΡΕΩΣΕΙΣ. Σε ΓΙΕΝ</t>
  </si>
  <si>
    <t>(Β) ΣΥΝΟΛΟ ΛΟΓ/ΣΜΟΥ 16</t>
  </si>
  <si>
    <t>ΓΕΝΙΚΟ ΣΥΝΟΛΟ   (Α)+(Β)</t>
  </si>
  <si>
    <t>2.Προϊόντα έτοιμα και ημιτελή - Υποπροιόντα και υπολείμματα</t>
  </si>
  <si>
    <t>4.Πρώτες και βοηθητικές ύλες - Αναλώσιμα υλικά - Ανταλλακτικά και Είδη συσκευασίας</t>
  </si>
  <si>
    <t>5.Προκαταβολές για αγορές αποθεμάτων</t>
  </si>
  <si>
    <t xml:space="preserve">1.Πελάτες                             </t>
  </si>
  <si>
    <t>3α.Επιταγές εισπρακτέες (μεταχρονολογημένες)</t>
  </si>
  <si>
    <t>3β. Επιταγές σε καθυστέρηση (σφραγισμένες)</t>
  </si>
  <si>
    <t>ΙΙ.Διαφορά απο έκδοση μετοχών υπερ το άρτιο</t>
  </si>
  <si>
    <t>1.Διαφορές από αναπροσαρμογή αξίας</t>
  </si>
  <si>
    <t xml:space="preserve">   συμμετοχών και χρεογράφων</t>
  </si>
  <si>
    <t>2.Διαφορές από αναπροσαρμογή αξίας</t>
  </si>
  <si>
    <t>3.Επιχορηγήσεις επενδύσεων πάγιου ενεργητικού</t>
  </si>
  <si>
    <t xml:space="preserve">   Μείον: Αποσβέσεις</t>
  </si>
  <si>
    <t xml:space="preserve">1.Τακτικό αποθεματικό               </t>
  </si>
  <si>
    <t xml:space="preserve">3.Ειδικά αποθεματικά                </t>
  </si>
  <si>
    <t xml:space="preserve">4.Εκτακτα αποθεματικά               </t>
  </si>
  <si>
    <t>5.Αφορολόγητα αποθεματικά ειδικών διατάξεων νόμων</t>
  </si>
  <si>
    <t>V.Αποτελέσματα εις νέον</t>
  </si>
  <si>
    <t>1.Αλλότρια Περιουσιακά στοιχεία</t>
  </si>
  <si>
    <t xml:space="preserve"> Μικτά αποτελέσματα (κέρδη) εκμεταλλεύσεως</t>
  </si>
  <si>
    <t>Σύνολο Παγίου Ενεργητικού (ΓΙ+ΓΙΙ+ΓΙΙΙ)</t>
  </si>
  <si>
    <t>3γ. Επιταγές σε εγγύηση</t>
  </si>
  <si>
    <t>Σύνολο κυκλοφορούντος Ενεργητικού (ΔΙ+ΔΙΙ+ΔΙΙΙ+ΔΙV)</t>
  </si>
  <si>
    <t>Υπόλοιπο ζημιών χρήσεως εις νέον</t>
  </si>
  <si>
    <t>Το Μέλος του Δ.Σ.</t>
  </si>
  <si>
    <t>Ο Προϊστάμενος Λογιστηρίου</t>
  </si>
  <si>
    <t>ΓΕΩΡΓΙΟΣ Λ. ΖΑΓΟΡΗΣ</t>
  </si>
  <si>
    <t>Α.Μ.Ο.Ε.Ε. 15538</t>
  </si>
  <si>
    <t xml:space="preserve">Α.Μ.Α.Ε. 6050/06/Β/86/95 - Α.Φ.Μ. 094007584 </t>
  </si>
  <si>
    <t xml:space="preserve">ΠΟΣΑ ΣΕ  ΕΥΡΩ  </t>
  </si>
  <si>
    <t>Ι.Κεφάλαιο μετοχικό (17 585 374 μετοχές των 0,50 ευρώ)</t>
  </si>
  <si>
    <t>2.Ορυχεία-Μεταλλεία-Λατομεία-Αγροί-Φυτείες-Δάση</t>
  </si>
  <si>
    <t xml:space="preserve">4α.Συναλλαγματικές διαφορές από υποχρεώσεις σε yen </t>
  </si>
  <si>
    <r>
      <t xml:space="preserve"> </t>
    </r>
    <r>
      <rPr>
        <u val="single"/>
        <sz val="9"/>
        <rFont val="Arial Greek"/>
        <family val="2"/>
      </rPr>
      <t>Μείον:</t>
    </r>
    <r>
      <rPr>
        <sz val="9"/>
        <rFont val="Arial Greek"/>
        <family val="2"/>
      </rPr>
      <t xml:space="preserve"> Κόστος πωλήσεων</t>
    </r>
  </si>
  <si>
    <r>
      <t xml:space="preserve"> </t>
    </r>
    <r>
      <rPr>
        <u val="single"/>
        <sz val="9"/>
        <rFont val="Arial Greek"/>
        <family val="2"/>
      </rPr>
      <t>Πλέον</t>
    </r>
    <r>
      <rPr>
        <sz val="9"/>
        <rFont val="Arial Greek"/>
        <family val="0"/>
      </rPr>
      <t>:    1.Ά</t>
    </r>
    <r>
      <rPr>
        <sz val="9"/>
        <rFont val="Arial Greek"/>
        <family val="2"/>
      </rPr>
      <t>λλα έσοδα εκμεταλλεύσεως</t>
    </r>
  </si>
  <si>
    <r>
      <t xml:space="preserve"> </t>
    </r>
    <r>
      <rPr>
        <sz val="9"/>
        <rFont val="Arial Greek"/>
        <family val="0"/>
      </rPr>
      <t>ΜΕΙΟΝ:</t>
    </r>
    <r>
      <rPr>
        <sz val="9"/>
        <rFont val="Arial Greek"/>
        <family val="2"/>
      </rPr>
      <t xml:space="preserve">   1.Έξοδα διοικητικής λειτουργίας</t>
    </r>
  </si>
  <si>
    <r>
      <t xml:space="preserve"> </t>
    </r>
    <r>
      <rPr>
        <sz val="9"/>
        <rFont val="Arial Greek"/>
        <family val="0"/>
      </rPr>
      <t>ΠΛΕΟΝ:</t>
    </r>
    <r>
      <rPr>
        <sz val="9"/>
        <rFont val="Arial Greek"/>
        <family val="2"/>
      </rPr>
      <t xml:space="preserve"> 2.Έσοδα χρεογράφων </t>
    </r>
  </si>
  <si>
    <t xml:space="preserve">               3. Έξοδα λειτουργίας διαθέσεως</t>
  </si>
  <si>
    <r>
      <t xml:space="preserve"> </t>
    </r>
    <r>
      <rPr>
        <sz val="9"/>
        <rFont val="Arial Greek"/>
        <family val="0"/>
      </rPr>
      <t xml:space="preserve">              </t>
    </r>
    <r>
      <rPr>
        <sz val="9"/>
        <rFont val="Arial Greek"/>
        <family val="2"/>
      </rPr>
      <t>4. Πιστωτικοί τόκοι και συναφή έσοδα</t>
    </r>
  </si>
  <si>
    <t xml:space="preserve">  ΚΑΘΑΡΑ ΑΠΟΤΕΛΕΣΜΑΤΑ (ΖΗΜΙΕΣ) ΧΡΗΣΕΩΣ </t>
  </si>
  <si>
    <t xml:space="preserve">               3. Κέρδη πωλήσεως συμμετοχών και χρεογράφων</t>
  </si>
  <si>
    <t xml:space="preserve">                2. Έξοδα και ζημίες συμμετοχών και χρεογράφων</t>
  </si>
  <si>
    <t xml:space="preserve"> Προς τους κ.κ. Μετόχους της Ανώνυμης Βιομηχανικής Εμπορικής και Τεχνικής  Εταιρίας "ΚΕΡΑΜΕΙΑ ΑΛΛΑΤΙΝΗ Α.Β.Ε.Τ.Ε."</t>
  </si>
  <si>
    <t>ΙΣΟΛΟΓΙΣΜΟΣ 31ης ΔΕΚΕΜΒΡΙΟΥ 2003</t>
  </si>
  <si>
    <t>40η ΕΤΑΙΡΙΚΗ ΧΡΗΣΗ (1 ΙΑΝΟΥΑΡΙΟΥ - 31 ΔΕΚΕΜΒΡΙΟΥ 2003)</t>
  </si>
  <si>
    <t>Ποσά κλειόμενης χρήσεως 2003</t>
  </si>
  <si>
    <t>Ποσά προηγούμενης χρήσεως 2002</t>
  </si>
  <si>
    <t xml:space="preserve">Ποσά κλειόμενης χρήσεως 2003  </t>
  </si>
  <si>
    <t xml:space="preserve">Ποσά προηγούμενης χρήσεως 2002 </t>
  </si>
  <si>
    <t>31ης ΔΕΚΕΜΒΡΙΟΥ 2003 (1 ΙΑΝΟΥΑΡΙΟΥ 2003 - 31 ΔΕΚΕΜΒΡΙΟΥ 2003)</t>
  </si>
  <si>
    <t>Θεσσαλονίκη 20 Φεβρουαρίου 2004</t>
  </si>
  <si>
    <t>Υπόλοιπο ζημιών προηγούμενων χρήσεων</t>
  </si>
  <si>
    <t xml:space="preserve">Δ.ΜΕΤΑΒΑΤΙΚΟΙ ΛΟΓΑΡΙΑΣΜΟΙ ΠΑΘΗΤΙΚΟΥ </t>
  </si>
  <si>
    <t xml:space="preserve"> 2.  Εξοδα χρήσεως δουλευμένα</t>
  </si>
  <si>
    <t xml:space="preserve"> Ι.  Μακροπρόθεσμες Υποχρεώσεις</t>
  </si>
  <si>
    <t>Γ.ΥΠΟΧΡΕΩΣΕΙΣ</t>
  </si>
  <si>
    <t>Σύνολο Υποχρεώσεων (ΓΙ+ΓΙΙ)</t>
  </si>
  <si>
    <t xml:space="preserve">             Μείον : Οι από αυτές ενσ/νες στο λειτουργικό κόστος</t>
  </si>
  <si>
    <t>ΠΑΝΑΓΙΩΤΗΣ Β. ΠΑΠΑΣΠΥΡΟΥ</t>
  </si>
  <si>
    <t>ΑΡ.Μ.ΣΟΕΛ 13041</t>
  </si>
  <si>
    <t>Α.Δ.Τ.  Λ 189208</t>
  </si>
  <si>
    <t>Α.Δ.Τ. Σ 274032</t>
  </si>
  <si>
    <t xml:space="preserve"> 8.Λοιπές μακροπρόθεσμες υποχρεώσεις              </t>
  </si>
  <si>
    <t xml:space="preserve">               4. Έξοδα Λειτουργίας παραγωγής μη κοστολογηθέντα-αδράνειας</t>
  </si>
  <si>
    <t xml:space="preserve"> Θεσσαλονίκη,   26 Φεβρουαρίου 2004</t>
  </si>
  <si>
    <t xml:space="preserve">                Οργανικά και έκτακτα αποτελέσματα (ζημιές)</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</si>
</sst>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numFmt numFmtId="173" formatCode="#,##0;\(#,##0\)"/>
    <numFmt numFmtId="174" formatCode="dd/mm/yy"/>
    <numFmt numFmtId="175" formatCode="#,##0;[Red]\(#,##0\)"/>
    <numFmt numFmtId="176" formatCode="#,##0.0"/>
    <numFmt numFmtId="177" formatCode="#,##0.000"/>
    <numFmt numFmtId="178" formatCode="#,##0.0;[Red]\(#,##0.0\)"/>
    <numFmt numFmtId="179" formatCode="#,##0.00;[Red]\(#,##0.00\)"/>
    <numFmt numFmtId="180" formatCode="#,##0.000;[Red]\(#,##0.000\)"/>
    <numFmt numFmtId="181" formatCode="#,##0.0000"/>
    <numFmt numFmtId="182" formatCode="#,##0.00000"/>
    <numFmt numFmtId="183" formatCode="0.000"/>
    <numFmt numFmtId="184" formatCode="0.0"/>
    <numFmt numFmtId="185" formatCode=";;;"/>
    <numFmt numFmtId="186" formatCode="#,##0_ ;[Red]\-#,##0\ "/>
    <numFmt numFmtId="187" formatCode="#,##0.0;\(#,##0.0\)"/>
    <numFmt numFmtId="188" formatCode="#,##0.00;\(#,##0.00\)"/>
    <numFmt numFmtId="189" formatCode="#,##0.000;\(#,##0.000\)"/>
    <numFmt numFmtId="190" formatCode="#,##0.0000;\(#,##0.0000\)"/>
    <numFmt numFmtId="191" formatCode="#,##0.00000;\(#,##0.00000\)"/>
    <numFmt numFmtId="192" formatCode="0_)"/>
    <numFmt numFmtId="193" formatCode="#,##0_);\(#,##0\)"/>
  </numFmts>
  <fonts count="26">
    <font>
      <sz val="10"/>
      <name val="Arial Greek"/>
      <family val="0"/>
    </font>
    <font>
      <sz val="8.6"/>
      <name val="Comic Sans MS"/>
      <family val="4"/>
    </font>
    <font>
      <sz val="11"/>
      <name val="Arial Greek"/>
      <family val="2"/>
    </font>
    <font>
      <b/>
      <sz val="10"/>
      <name val="Arial Greek"/>
      <family val="2"/>
    </font>
    <font>
      <sz val="10"/>
      <name val="Times New Roman Greek"/>
      <family val="1"/>
    </font>
    <font>
      <b/>
      <u val="single"/>
      <sz val="10"/>
      <name val="Arial Greek"/>
      <family val="2"/>
    </font>
    <font>
      <sz val="9"/>
      <name val="Arial Greek"/>
      <family val="2"/>
    </font>
    <font>
      <u val="single"/>
      <sz val="10"/>
      <color indexed="12"/>
      <name val="Arial"/>
      <family val="0"/>
    </font>
    <font>
      <sz val="10"/>
      <name val="Arial"/>
      <family val="2"/>
    </font>
    <font>
      <sz val="14"/>
      <name val="Arial"/>
      <family val="2"/>
    </font>
    <font>
      <b/>
      <i/>
      <sz val="14"/>
      <name val="Arial Greek"/>
      <family val="2"/>
    </font>
    <font>
      <b/>
      <i/>
      <u val="single"/>
      <sz val="14"/>
      <name val="Arial"/>
      <family val="2"/>
    </font>
    <font>
      <b/>
      <i/>
      <sz val="11"/>
      <name val="Arial"/>
      <family val="2"/>
    </font>
    <font>
      <b/>
      <i/>
      <sz val="12"/>
      <name val="Arial"/>
      <family val="2"/>
    </font>
    <font>
      <b/>
      <sz val="11"/>
      <name val="Arial"/>
      <family val="2"/>
    </font>
    <font>
      <b/>
      <sz val="10"/>
      <name val="Arial"/>
      <family val="2"/>
    </font>
    <font>
      <b/>
      <u val="doubleAccounting"/>
      <sz val="10"/>
      <name val="Arial"/>
      <family val="2"/>
    </font>
    <font>
      <u val="single"/>
      <sz val="10"/>
      <color indexed="36"/>
      <name val="Arial Greek"/>
      <family val="0"/>
    </font>
    <font>
      <b/>
      <sz val="9"/>
      <name val="Arial Greek"/>
      <family val="2"/>
    </font>
    <font>
      <b/>
      <sz val="11"/>
      <name val="Arial Greek"/>
      <family val="2"/>
    </font>
    <font>
      <b/>
      <u val="single"/>
      <sz val="9"/>
      <name val="Arial"/>
      <family val="2"/>
    </font>
    <font>
      <b/>
      <u val="single"/>
      <sz val="9"/>
      <name val="Arial Greek"/>
      <family val="2"/>
    </font>
    <font>
      <sz val="9"/>
      <name val="Arial"/>
      <family val="2"/>
    </font>
    <font>
      <u val="single"/>
      <sz val="9"/>
      <name val="Arial Greek"/>
      <family val="2"/>
    </font>
    <font>
      <sz val="9"/>
      <name val="Courier New"/>
      <family val="0"/>
    </font>
    <font>
      <sz val="10"/>
      <color indexed="10"/>
      <name val="Arial Greek"/>
      <family val="2"/>
    </font>
  </fonts>
  <fills count="3">
    <fill>
      <patternFill/>
    </fill>
    <fill>
      <patternFill patternType="gray125"/>
    </fill>
    <fill>
      <patternFill patternType="solid">
        <fgColor indexed="22"/>
        <bgColor indexed="64"/>
      </patternFill>
    </fill>
  </fills>
  <borders count="35">
    <border>
      <left/>
      <right/>
      <top/>
      <bottom/>
      <diagonal/>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6" fillId="0" borderId="0" xfId="0" applyFont="1" applyBorder="1" applyAlignment="1">
      <alignment/>
    </xf>
    <xf numFmtId="3" fontId="9" fillId="0" borderId="0" xfId="0" applyNumberFormat="1" applyFont="1" applyBorder="1" applyAlignment="1">
      <alignment/>
    </xf>
    <xf numFmtId="37" fontId="10" fillId="0" borderId="0" xfId="0" applyNumberFormat="1" applyFont="1" applyBorder="1" applyAlignment="1">
      <alignment horizontal="left"/>
    </xf>
    <xf numFmtId="3" fontId="8" fillId="0" borderId="0" xfId="0" applyNumberFormat="1" applyFont="1" applyBorder="1" applyAlignment="1">
      <alignment/>
    </xf>
    <xf numFmtId="3" fontId="11" fillId="0" borderId="0" xfId="0" applyNumberFormat="1" applyFont="1" applyBorder="1" applyAlignment="1">
      <alignment horizontal="left"/>
    </xf>
    <xf numFmtId="3" fontId="11" fillId="0" borderId="0" xfId="0" applyNumberFormat="1" applyFont="1" applyBorder="1" applyAlignment="1">
      <alignment/>
    </xf>
    <xf numFmtId="3" fontId="14" fillId="0" borderId="0" xfId="0" applyNumberFormat="1" applyFont="1" applyBorder="1" applyAlignment="1">
      <alignment vertical="center"/>
    </xf>
    <xf numFmtId="3" fontId="14" fillId="0" borderId="0" xfId="0" applyNumberFormat="1" applyFont="1" applyBorder="1" applyAlignment="1">
      <alignment horizontal="justify" vertical="center"/>
    </xf>
    <xf numFmtId="3" fontId="14" fillId="0" borderId="0" xfId="0" applyNumberFormat="1" applyFont="1" applyBorder="1" applyAlignment="1">
      <alignment/>
    </xf>
    <xf numFmtId="3" fontId="14" fillId="0" borderId="1" xfId="0" applyNumberFormat="1" applyFont="1" applyBorder="1" applyAlignment="1">
      <alignment horizontal="center"/>
    </xf>
    <xf numFmtId="3" fontId="8" fillId="0" borderId="1" xfId="0" applyNumberFormat="1" applyFont="1" applyBorder="1" applyAlignment="1">
      <alignment/>
    </xf>
    <xf numFmtId="3" fontId="8" fillId="0" borderId="1" xfId="0" applyNumberFormat="1" applyFont="1" applyBorder="1" applyAlignment="1">
      <alignment horizontal="right" vertical="center"/>
    </xf>
    <xf numFmtId="3" fontId="15" fillId="0" borderId="1" xfId="0" applyNumberFormat="1" applyFont="1" applyBorder="1" applyAlignment="1">
      <alignment horizontal="right" vertical="center" wrapText="1"/>
    </xf>
    <xf numFmtId="3" fontId="8" fillId="0" borderId="2" xfId="0" applyNumberFormat="1" applyFont="1" applyBorder="1" applyAlignment="1">
      <alignment/>
    </xf>
    <xf numFmtId="3" fontId="8" fillId="0" borderId="3" xfId="0" applyNumberFormat="1" applyFont="1" applyBorder="1" applyAlignment="1">
      <alignment/>
    </xf>
    <xf numFmtId="3" fontId="14" fillId="0" borderId="4" xfId="0" applyNumberFormat="1" applyFont="1" applyBorder="1" applyAlignment="1">
      <alignment horizontal="center"/>
    </xf>
    <xf numFmtId="3" fontId="8" fillId="0" borderId="4" xfId="0" applyNumberFormat="1" applyFont="1" applyBorder="1" applyAlignment="1">
      <alignment/>
    </xf>
    <xf numFmtId="3" fontId="8" fillId="0" borderId="4" xfId="0" applyNumberFormat="1" applyFont="1" applyBorder="1" applyAlignment="1">
      <alignment horizontal="right" vertical="center"/>
    </xf>
    <xf numFmtId="3" fontId="15" fillId="0" borderId="4" xfId="0" applyNumberFormat="1" applyFont="1" applyBorder="1" applyAlignment="1">
      <alignment horizontal="right" vertical="center" wrapText="1"/>
    </xf>
    <xf numFmtId="3" fontId="8" fillId="0" borderId="5" xfId="0" applyNumberFormat="1" applyFont="1" applyBorder="1" applyAlignment="1">
      <alignment/>
    </xf>
    <xf numFmtId="3" fontId="8" fillId="0" borderId="6" xfId="0" applyNumberFormat="1" applyFont="1" applyBorder="1" applyAlignment="1">
      <alignment/>
    </xf>
    <xf numFmtId="3" fontId="8" fillId="0" borderId="4" xfId="0" applyNumberFormat="1" applyFont="1" applyBorder="1" applyAlignment="1">
      <alignment horizontal="right" vertical="center"/>
    </xf>
    <xf numFmtId="3" fontId="8" fillId="0" borderId="4" xfId="0" applyNumberFormat="1" applyFont="1" applyBorder="1" applyAlignment="1">
      <alignment horizontal="right" vertical="center" wrapText="1"/>
    </xf>
    <xf numFmtId="3" fontId="14" fillId="0" borderId="0" xfId="0" applyNumberFormat="1" applyFont="1" applyBorder="1" applyAlignment="1">
      <alignment vertical="center"/>
    </xf>
    <xf numFmtId="3" fontId="14" fillId="0" borderId="4" xfId="0" applyNumberFormat="1" applyFont="1" applyBorder="1" applyAlignment="1">
      <alignment horizontal="center" vertical="center"/>
    </xf>
    <xf numFmtId="3" fontId="8" fillId="0" borderId="4" xfId="0" applyNumberFormat="1" applyFont="1" applyBorder="1" applyAlignment="1">
      <alignment vertical="center"/>
    </xf>
    <xf numFmtId="3" fontId="14" fillId="0" borderId="7" xfId="0" applyNumberFormat="1" applyFont="1" applyBorder="1" applyAlignment="1">
      <alignment horizontal="center"/>
    </xf>
    <xf numFmtId="3" fontId="8" fillId="0" borderId="7" xfId="0" applyNumberFormat="1" applyFont="1" applyBorder="1" applyAlignment="1">
      <alignment/>
    </xf>
    <xf numFmtId="3" fontId="8" fillId="0" borderId="7"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8" xfId="0" applyNumberFormat="1" applyFont="1" applyBorder="1" applyAlignment="1">
      <alignment/>
    </xf>
    <xf numFmtId="3" fontId="8" fillId="0" borderId="9" xfId="0" applyNumberFormat="1" applyFont="1" applyBorder="1" applyAlignment="1">
      <alignment/>
    </xf>
    <xf numFmtId="3" fontId="14" fillId="0" borderId="10" xfId="0" applyNumberFormat="1" applyFont="1" applyBorder="1" applyAlignment="1">
      <alignment horizontal="center"/>
    </xf>
    <xf numFmtId="3" fontId="14" fillId="0" borderId="11" xfId="0" applyNumberFormat="1" applyFont="1" applyBorder="1" applyAlignment="1">
      <alignment/>
    </xf>
    <xf numFmtId="3" fontId="14" fillId="0" borderId="11" xfId="0" applyNumberFormat="1" applyFont="1" applyBorder="1" applyAlignment="1">
      <alignment horizontal="right" vertical="center"/>
    </xf>
    <xf numFmtId="3" fontId="14" fillId="0" borderId="12" xfId="0" applyNumberFormat="1" applyFont="1" applyBorder="1" applyAlignment="1">
      <alignment horizontal="right" vertical="center"/>
    </xf>
    <xf numFmtId="3" fontId="14" fillId="0" borderId="13" xfId="0" applyNumberFormat="1" applyFont="1" applyBorder="1" applyAlignment="1">
      <alignment/>
    </xf>
    <xf numFmtId="3" fontId="14" fillId="2" borderId="0" xfId="0" applyNumberFormat="1" applyFont="1" applyFill="1" applyBorder="1" applyAlignment="1">
      <alignment/>
    </xf>
    <xf numFmtId="3" fontId="14" fillId="2" borderId="14" xfId="0" applyNumberFormat="1" applyFont="1" applyFill="1" applyBorder="1" applyAlignment="1">
      <alignment horizontal="center"/>
    </xf>
    <xf numFmtId="3" fontId="15" fillId="2" borderId="14" xfId="0" applyNumberFormat="1" applyFont="1" applyFill="1" applyBorder="1" applyAlignment="1">
      <alignment/>
    </xf>
    <xf numFmtId="3" fontId="8" fillId="2" borderId="14" xfId="0" applyNumberFormat="1" applyFont="1" applyFill="1" applyBorder="1" applyAlignment="1">
      <alignment/>
    </xf>
    <xf numFmtId="3" fontId="8" fillId="2" borderId="15" xfId="0" applyNumberFormat="1" applyFont="1" applyFill="1" applyBorder="1" applyAlignment="1">
      <alignment/>
    </xf>
    <xf numFmtId="3" fontId="8" fillId="2" borderId="16" xfId="0" applyNumberFormat="1" applyFont="1" applyFill="1" applyBorder="1" applyAlignment="1">
      <alignment/>
    </xf>
    <xf numFmtId="3" fontId="14" fillId="0" borderId="17" xfId="0" applyNumberFormat="1" applyFont="1" applyBorder="1" applyAlignment="1">
      <alignment horizontal="center"/>
    </xf>
    <xf numFmtId="3" fontId="16" fillId="0" borderId="18" xfId="0" applyNumberFormat="1" applyFont="1" applyBorder="1" applyAlignment="1">
      <alignment/>
    </xf>
    <xf numFmtId="3" fontId="8" fillId="0" borderId="18" xfId="0" applyNumberFormat="1" applyFont="1" applyBorder="1" applyAlignment="1">
      <alignment/>
    </xf>
    <xf numFmtId="3" fontId="8" fillId="0" borderId="19" xfId="0" applyNumberFormat="1" applyFont="1" applyBorder="1" applyAlignment="1">
      <alignment/>
    </xf>
    <xf numFmtId="3" fontId="8" fillId="0" borderId="2" xfId="0" applyNumberFormat="1" applyFont="1" applyBorder="1" applyAlignment="1">
      <alignment/>
    </xf>
    <xf numFmtId="3" fontId="8" fillId="0" borderId="5" xfId="0" applyNumberFormat="1" applyFont="1" applyBorder="1" applyAlignment="1">
      <alignment/>
    </xf>
    <xf numFmtId="3" fontId="8" fillId="0" borderId="8" xfId="0" applyNumberFormat="1" applyFont="1" applyBorder="1" applyAlignment="1">
      <alignment/>
    </xf>
    <xf numFmtId="3" fontId="8" fillId="0" borderId="10" xfId="0" applyNumberFormat="1" applyFont="1" applyBorder="1" applyAlignment="1">
      <alignment/>
    </xf>
    <xf numFmtId="3" fontId="13" fillId="0" borderId="0" xfId="0" applyNumberFormat="1" applyFont="1" applyBorder="1" applyAlignment="1">
      <alignment/>
    </xf>
    <xf numFmtId="3" fontId="13" fillId="0" borderId="18" xfId="0" applyNumberFormat="1" applyFont="1" applyBorder="1" applyAlignment="1">
      <alignment/>
    </xf>
    <xf numFmtId="3" fontId="13" fillId="0" borderId="19" xfId="0" applyNumberFormat="1" applyFont="1" applyBorder="1" applyAlignment="1">
      <alignment/>
    </xf>
    <xf numFmtId="0" fontId="6" fillId="0" borderId="0" xfId="0" applyFont="1" applyAlignment="1">
      <alignment vertical="center"/>
    </xf>
    <xf numFmtId="2" fontId="18" fillId="0" borderId="0" xfId="0" applyNumberFormat="1" applyFont="1" applyFill="1" applyBorder="1" applyAlignment="1">
      <alignment horizontal="center" vertical="center" wrapText="1"/>
    </xf>
    <xf numFmtId="0" fontId="6" fillId="0" borderId="0" xfId="0" applyFont="1" applyAlignment="1">
      <alignment/>
    </xf>
    <xf numFmtId="3" fontId="18" fillId="0" borderId="0" xfId="0" applyNumberFormat="1" applyFont="1" applyFill="1" applyBorder="1" applyAlignment="1">
      <alignment horizontal="center" vertical="top"/>
    </xf>
    <xf numFmtId="0" fontId="6" fillId="0" borderId="0" xfId="0" applyFont="1" applyFill="1" applyBorder="1" applyAlignment="1">
      <alignment/>
    </xf>
    <xf numFmtId="3" fontId="18" fillId="0" borderId="0" xfId="0" applyNumberFormat="1" applyFont="1" applyFill="1" applyBorder="1" applyAlignment="1">
      <alignment vertical="top" wrapText="1"/>
    </xf>
    <xf numFmtId="4" fontId="18" fillId="0" borderId="0" xfId="0" applyNumberFormat="1" applyFont="1" applyFill="1" applyBorder="1" applyAlignment="1">
      <alignment horizontal="center" vertical="top"/>
    </xf>
    <xf numFmtId="3" fontId="18" fillId="0" borderId="0" xfId="0" applyNumberFormat="1" applyFont="1" applyFill="1" applyBorder="1" applyAlignment="1">
      <alignment horizontal="left" vertical="top" wrapText="1"/>
    </xf>
    <xf numFmtId="0" fontId="18" fillId="0" borderId="0" xfId="0" applyFont="1" applyFill="1" applyBorder="1" applyAlignment="1">
      <alignment vertical="center"/>
    </xf>
    <xf numFmtId="0" fontId="18" fillId="0" borderId="0" xfId="0" applyFont="1" applyFill="1" applyBorder="1" applyAlignment="1">
      <alignment/>
    </xf>
    <xf numFmtId="3" fontId="18" fillId="0" borderId="0" xfId="0" applyNumberFormat="1" applyFont="1" applyFill="1" applyBorder="1" applyAlignment="1">
      <alignment horizontal="center" vertical="top" wrapText="1"/>
    </xf>
    <xf numFmtId="4" fontId="18" fillId="0" borderId="0" xfId="0" applyNumberFormat="1" applyFont="1" applyFill="1" applyBorder="1" applyAlignment="1">
      <alignment horizontal="centerContinuous" vertical="top" wrapText="1"/>
    </xf>
    <xf numFmtId="3" fontId="18" fillId="0" borderId="0" xfId="0" applyNumberFormat="1" applyFont="1" applyFill="1" applyBorder="1" applyAlignment="1">
      <alignment horizontal="centerContinuous" vertical="top" wrapText="1"/>
    </xf>
    <xf numFmtId="2" fontId="18"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Continuous" vertical="center" wrapText="1"/>
    </xf>
    <xf numFmtId="3" fontId="18"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3" fontId="6" fillId="0" borderId="0" xfId="0" applyNumberFormat="1" applyFont="1" applyFill="1" applyBorder="1" applyAlignment="1">
      <alignment vertical="top" wrapText="1"/>
    </xf>
    <xf numFmtId="3" fontId="6" fillId="0" borderId="0" xfId="0" applyNumberFormat="1" applyFont="1" applyFill="1" applyBorder="1" applyAlignment="1">
      <alignment/>
    </xf>
    <xf numFmtId="4" fontId="6" fillId="0" borderId="0" xfId="0" applyNumberFormat="1" applyFont="1" applyFill="1" applyBorder="1" applyAlignment="1">
      <alignment vertical="top" wrapText="1"/>
    </xf>
    <xf numFmtId="3" fontId="6"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xf>
    <xf numFmtId="0" fontId="6" fillId="0" borderId="0" xfId="0" applyFont="1" applyFill="1" applyAlignment="1" applyProtection="1">
      <alignment horizontal="left" vertical="center"/>
      <protection/>
    </xf>
    <xf numFmtId="4" fontId="6" fillId="0" borderId="0" xfId="0" applyNumberFormat="1" applyFont="1" applyAlignment="1" applyProtection="1">
      <alignment vertical="center"/>
      <protection/>
    </xf>
    <xf numFmtId="3" fontId="6" fillId="0" borderId="0" xfId="0" applyNumberFormat="1" applyFont="1" applyFill="1" applyBorder="1" applyAlignment="1">
      <alignment horizontal="center" vertical="top"/>
    </xf>
    <xf numFmtId="0" fontId="18" fillId="0" borderId="0" xfId="0" applyFont="1" applyAlignment="1" applyProtection="1">
      <alignment horizontal="left" vertical="center"/>
      <protection/>
    </xf>
    <xf numFmtId="0" fontId="6" fillId="0" borderId="0" xfId="0" applyFont="1" applyAlignment="1" applyProtection="1">
      <alignment horizontal="left" vertical="center"/>
      <protection/>
    </xf>
    <xf numFmtId="3" fontId="18" fillId="0" borderId="0" xfId="0" applyNumberFormat="1" applyFont="1" applyBorder="1" applyAlignment="1" applyProtection="1">
      <alignment horizontal="right" vertical="center"/>
      <protection/>
    </xf>
    <xf numFmtId="4" fontId="18" fillId="0" borderId="20" xfId="0" applyNumberFormat="1" applyFont="1" applyBorder="1" applyAlignment="1" applyProtection="1">
      <alignment horizontal="right" vertical="center"/>
      <protection/>
    </xf>
    <xf numFmtId="4" fontId="18" fillId="0" borderId="20" xfId="0" applyNumberFormat="1" applyFont="1" applyFill="1" applyBorder="1" applyAlignment="1">
      <alignment/>
    </xf>
    <xf numFmtId="4"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4" fontId="6" fillId="0" borderId="21" xfId="0" applyNumberFormat="1" applyFont="1" applyFill="1" applyBorder="1" applyAlignment="1">
      <alignment/>
    </xf>
    <xf numFmtId="3" fontId="6" fillId="0" borderId="21" xfId="0" applyNumberFormat="1" applyFont="1" applyFill="1" applyBorder="1" applyAlignment="1">
      <alignment horizontal="center"/>
    </xf>
    <xf numFmtId="3" fontId="6" fillId="0" borderId="0" xfId="0" applyNumberFormat="1" applyFont="1" applyFill="1" applyBorder="1" applyAlignment="1">
      <alignment horizontal="center"/>
    </xf>
    <xf numFmtId="4" fontId="18" fillId="0" borderId="20" xfId="0" applyNumberFormat="1" applyFont="1" applyFill="1" applyBorder="1" applyAlignment="1">
      <alignment/>
    </xf>
    <xf numFmtId="3" fontId="18" fillId="0" borderId="0" xfId="0" applyNumberFormat="1" applyFont="1" applyFill="1" applyBorder="1" applyAlignment="1">
      <alignment/>
    </xf>
    <xf numFmtId="4" fontId="18" fillId="0" borderId="22" xfId="0"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Fill="1" applyBorder="1" applyAlignment="1">
      <alignment/>
    </xf>
    <xf numFmtId="3" fontId="6" fillId="0" borderId="0" xfId="0" applyNumberFormat="1" applyFont="1" applyBorder="1" applyAlignment="1">
      <alignment vertical="center"/>
    </xf>
    <xf numFmtId="4" fontId="6" fillId="0" borderId="0" xfId="0" applyNumberFormat="1" applyFont="1" applyAlignment="1">
      <alignment horizontal="right" vertical="center"/>
    </xf>
    <xf numFmtId="3" fontId="6" fillId="0" borderId="0" xfId="0" applyNumberFormat="1" applyFont="1" applyFill="1" applyBorder="1" applyAlignment="1">
      <alignment horizontal="center"/>
    </xf>
    <xf numFmtId="3" fontId="6" fillId="0" borderId="0" xfId="0" applyNumberFormat="1" applyFont="1" applyBorder="1" applyAlignment="1">
      <alignment vertical="center"/>
    </xf>
    <xf numFmtId="4" fontId="6" fillId="0" borderId="0" xfId="0" applyNumberFormat="1" applyFont="1" applyAlignment="1">
      <alignment horizontal="right" vertical="center"/>
    </xf>
    <xf numFmtId="3" fontId="18" fillId="0" borderId="0" xfId="0" applyNumberFormat="1" applyFont="1" applyFill="1" applyBorder="1" applyAlignment="1">
      <alignment horizontal="center"/>
    </xf>
    <xf numFmtId="3" fontId="18" fillId="0" borderId="20" xfId="0" applyNumberFormat="1" applyFont="1" applyFill="1" applyBorder="1" applyAlignment="1">
      <alignment horizontal="center"/>
    </xf>
    <xf numFmtId="3" fontId="6" fillId="0" borderId="0" xfId="0" applyNumberFormat="1" applyFont="1" applyBorder="1" applyAlignment="1" applyProtection="1">
      <alignment vertical="center"/>
      <protection/>
    </xf>
    <xf numFmtId="4" fontId="6" fillId="0" borderId="0" xfId="0" applyNumberFormat="1" applyFont="1" applyAlignment="1" applyProtection="1">
      <alignment horizontal="right" vertical="center"/>
      <protection/>
    </xf>
    <xf numFmtId="4" fontId="6" fillId="0" borderId="0" xfId="0" applyNumberFormat="1" applyFont="1" applyFill="1" applyBorder="1" applyAlignment="1">
      <alignment horizontal="center"/>
    </xf>
    <xf numFmtId="0" fontId="6" fillId="0" borderId="0" xfId="0" applyFont="1" applyFill="1" applyBorder="1" applyAlignment="1">
      <alignment horizontal="center"/>
    </xf>
    <xf numFmtId="3" fontId="6" fillId="0" borderId="0" xfId="0" applyNumberFormat="1" applyFont="1" applyBorder="1" applyAlignment="1">
      <alignment horizontal="right" vertical="center"/>
    </xf>
    <xf numFmtId="3" fontId="6" fillId="0" borderId="0" xfId="0" applyNumberFormat="1" applyFont="1" applyFill="1" applyBorder="1" applyAlignment="1" applyProtection="1">
      <alignment vertical="center"/>
      <protection/>
    </xf>
    <xf numFmtId="4" fontId="6" fillId="0" borderId="21" xfId="0" applyNumberFormat="1" applyFont="1" applyFill="1" applyBorder="1" applyAlignment="1" applyProtection="1">
      <alignment vertical="center"/>
      <protection/>
    </xf>
    <xf numFmtId="4" fontId="6" fillId="0" borderId="21" xfId="0" applyNumberFormat="1" applyFont="1" applyFill="1" applyBorder="1" applyAlignment="1">
      <alignment/>
    </xf>
    <xf numFmtId="3" fontId="18" fillId="0" borderId="0" xfId="0" applyNumberFormat="1" applyFont="1" applyFill="1" applyBorder="1" applyAlignment="1">
      <alignment horizontal="right" vertical="center"/>
    </xf>
    <xf numFmtId="4" fontId="18" fillId="0" borderId="20" xfId="0" applyNumberFormat="1" applyFont="1" applyFill="1" applyBorder="1" applyAlignment="1">
      <alignment horizontal="right" vertical="center"/>
    </xf>
    <xf numFmtId="4" fontId="6" fillId="0" borderId="21" xfId="0" applyNumberFormat="1" applyFont="1" applyFill="1" applyBorder="1" applyAlignment="1">
      <alignment horizontal="center"/>
    </xf>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4" fontId="18" fillId="0" borderId="23" xfId="0" applyNumberFormat="1" applyFont="1" applyFill="1" applyBorder="1" applyAlignment="1">
      <alignment/>
    </xf>
    <xf numFmtId="4" fontId="6" fillId="0" borderId="21" xfId="0" applyNumberFormat="1" applyFont="1" applyBorder="1" applyAlignment="1" applyProtection="1">
      <alignment horizontal="right" vertical="center"/>
      <protection/>
    </xf>
    <xf numFmtId="3" fontId="6" fillId="0" borderId="0" xfId="0" applyNumberFormat="1" applyFont="1" applyBorder="1" applyAlignment="1" applyProtection="1">
      <alignment horizontal="center" vertical="center"/>
      <protection/>
    </xf>
    <xf numFmtId="4" fontId="18" fillId="0" borderId="22" xfId="0" applyNumberFormat="1" applyFont="1" applyBorder="1" applyAlignment="1" applyProtection="1">
      <alignment horizontal="right" vertical="center"/>
      <protection/>
    </xf>
    <xf numFmtId="0" fontId="6" fillId="0" borderId="0" xfId="0" applyFont="1" applyFill="1" applyBorder="1" applyAlignment="1">
      <alignment/>
    </xf>
    <xf numFmtId="4" fontId="6" fillId="0" borderId="20" xfId="0" applyNumberFormat="1" applyFont="1" applyBorder="1" applyAlignment="1" applyProtection="1">
      <alignment vertical="center"/>
      <protection/>
    </xf>
    <xf numFmtId="173" fontId="22" fillId="0" borderId="0" xfId="0" applyNumberFormat="1" applyFont="1" applyFill="1" applyBorder="1" applyAlignment="1">
      <alignment/>
    </xf>
    <xf numFmtId="4" fontId="6" fillId="0" borderId="21" xfId="0" applyNumberFormat="1" applyFont="1" applyBorder="1" applyAlignment="1" applyProtection="1">
      <alignment vertical="center"/>
      <protection/>
    </xf>
    <xf numFmtId="3" fontId="18" fillId="0" borderId="0" xfId="0" applyNumberFormat="1" applyFont="1" applyFill="1" applyBorder="1" applyAlignment="1">
      <alignment/>
    </xf>
    <xf numFmtId="0" fontId="18" fillId="2" borderId="0" xfId="0" applyFont="1" applyFill="1" applyBorder="1" applyAlignment="1">
      <alignment/>
    </xf>
    <xf numFmtId="4" fontId="6" fillId="0" borderId="21" xfId="0" applyNumberFormat="1" applyFont="1" applyFill="1" applyBorder="1" applyAlignment="1">
      <alignment horizontal="right"/>
    </xf>
    <xf numFmtId="0" fontId="6" fillId="0" borderId="0" xfId="0" applyFont="1" applyFill="1" applyBorder="1" applyAlignment="1">
      <alignment horizontal="centerContinuous"/>
    </xf>
    <xf numFmtId="0" fontId="18" fillId="0" borderId="0" xfId="0" applyFont="1" applyFill="1" applyBorder="1" applyAlignment="1">
      <alignment horizontal="centerContinuous"/>
    </xf>
    <xf numFmtId="0" fontId="6" fillId="0" borderId="0" xfId="0" applyFont="1" applyFill="1" applyBorder="1" applyAlignment="1">
      <alignment vertical="center"/>
    </xf>
    <xf numFmtId="3" fontId="6" fillId="0" borderId="0" xfId="0" applyNumberFormat="1" applyFont="1" applyFill="1" applyBorder="1" applyAlignment="1">
      <alignment horizontal="centerContinuous"/>
    </xf>
    <xf numFmtId="4" fontId="6" fillId="0" borderId="0" xfId="0" applyNumberFormat="1" applyFont="1" applyFill="1" applyBorder="1" applyAlignment="1">
      <alignment horizontal="centerContinuous"/>
    </xf>
    <xf numFmtId="4" fontId="18" fillId="0" borderId="0" xfId="0" applyNumberFormat="1" applyFont="1" applyFill="1" applyBorder="1" applyAlignment="1">
      <alignment horizontal="center"/>
    </xf>
    <xf numFmtId="193" fontId="6" fillId="0" borderId="0" xfId="0" applyNumberFormat="1" applyFont="1" applyBorder="1" applyAlignment="1" applyProtection="1">
      <alignment vertical="center"/>
      <protection/>
    </xf>
    <xf numFmtId="0" fontId="6" fillId="0" borderId="0" xfId="0" applyFont="1" applyFill="1" applyBorder="1" applyAlignment="1">
      <alignment horizontal="right"/>
    </xf>
    <xf numFmtId="193" fontId="6" fillId="0" borderId="0" xfId="0" applyNumberFormat="1" applyFont="1" applyBorder="1" applyAlignment="1" applyProtection="1">
      <alignment horizontal="right" vertical="center"/>
      <protection/>
    </xf>
    <xf numFmtId="4" fontId="6" fillId="0" borderId="0" xfId="0" applyNumberFormat="1" applyFont="1" applyBorder="1" applyAlignment="1" applyProtection="1">
      <alignment horizontal="right" vertical="center"/>
      <protection/>
    </xf>
    <xf numFmtId="0" fontId="6" fillId="0" borderId="0" xfId="0" applyFont="1" applyFill="1" applyBorder="1" applyAlignment="1">
      <alignment horizontal="left"/>
    </xf>
    <xf numFmtId="4" fontId="18" fillId="0" borderId="0" xfId="0" applyNumberFormat="1" applyFont="1" applyFill="1" applyBorder="1" applyAlignment="1">
      <alignment horizontal="right"/>
    </xf>
    <xf numFmtId="0" fontId="6" fillId="0" borderId="0" xfId="0" applyFont="1" applyAlignment="1">
      <alignment horizontal="left" vertical="center"/>
    </xf>
    <xf numFmtId="193" fontId="6" fillId="0" borderId="0" xfId="0" applyNumberFormat="1" applyFont="1" applyFill="1" applyBorder="1" applyAlignment="1">
      <alignment horizontal="right" vertical="center"/>
    </xf>
    <xf numFmtId="0" fontId="6" fillId="0" borderId="0" xfId="0" applyFont="1" applyAlignment="1" applyProtection="1">
      <alignment horizontal="left" vertical="center"/>
      <protection/>
    </xf>
    <xf numFmtId="0" fontId="6" fillId="0" borderId="0" xfId="0" applyFont="1" applyAlignment="1">
      <alignment horizontal="left"/>
    </xf>
    <xf numFmtId="0" fontId="6" fillId="0" borderId="0" xfId="0" applyFont="1" applyBorder="1" applyAlignment="1">
      <alignment horizontal="right"/>
    </xf>
    <xf numFmtId="3" fontId="6" fillId="0" borderId="0" xfId="0" applyNumberFormat="1" applyFont="1" applyFill="1" applyBorder="1" applyAlignment="1">
      <alignment horizontal="right" vertical="top" wrapText="1"/>
    </xf>
    <xf numFmtId="3" fontId="6" fillId="0" borderId="0" xfId="0" applyNumberFormat="1" applyFont="1" applyBorder="1" applyAlignment="1">
      <alignment horizontal="right"/>
    </xf>
    <xf numFmtId="0" fontId="6" fillId="0" borderId="0" xfId="0" applyFont="1" applyBorder="1" applyAlignment="1">
      <alignment horizontal="right"/>
    </xf>
    <xf numFmtId="4" fontId="6" fillId="0" borderId="0" xfId="0" applyNumberFormat="1" applyFont="1" applyAlignment="1">
      <alignment horizontal="right"/>
    </xf>
    <xf numFmtId="0" fontId="18" fillId="0" borderId="0" xfId="0" applyFont="1" applyBorder="1" applyAlignment="1" applyProtection="1">
      <alignment horizontal="center"/>
      <protection/>
    </xf>
    <xf numFmtId="4" fontId="22" fillId="0" borderId="0" xfId="0" applyNumberFormat="1" applyFont="1" applyFill="1" applyBorder="1" applyAlignment="1">
      <alignment horizontal="right"/>
    </xf>
    <xf numFmtId="0" fontId="18" fillId="0" borderId="0" xfId="0" applyFont="1" applyBorder="1" applyAlignment="1" applyProtection="1">
      <alignment horizontal="left"/>
      <protection/>
    </xf>
    <xf numFmtId="192" fontId="18" fillId="0" borderId="0" xfId="0" applyNumberFormat="1" applyFont="1" applyBorder="1" applyAlignment="1" applyProtection="1">
      <alignment horizontal="left"/>
      <protection/>
    </xf>
    <xf numFmtId="192" fontId="18" fillId="0" borderId="0" xfId="0" applyNumberFormat="1" applyFont="1" applyBorder="1" applyAlignment="1" applyProtection="1">
      <alignment horizontal="center"/>
      <protection/>
    </xf>
    <xf numFmtId="0" fontId="6" fillId="0" borderId="0" xfId="0" applyFont="1" applyAlignment="1">
      <alignment horizontal="right"/>
    </xf>
    <xf numFmtId="3" fontId="6" fillId="0" borderId="0" xfId="0" applyNumberFormat="1" applyFont="1" applyAlignment="1">
      <alignment horizontal="right"/>
    </xf>
    <xf numFmtId="4" fontId="22" fillId="0" borderId="21" xfId="0" applyNumberFormat="1" applyFont="1" applyFill="1" applyBorder="1" applyAlignment="1">
      <alignment horizontal="right"/>
    </xf>
    <xf numFmtId="0" fontId="18" fillId="0" borderId="0" xfId="0" applyFont="1" applyBorder="1" applyAlignment="1">
      <alignment horizontal="center"/>
    </xf>
    <xf numFmtId="0" fontId="24" fillId="0" borderId="0" xfId="0" applyFont="1" applyBorder="1" applyAlignment="1">
      <alignment/>
    </xf>
    <xf numFmtId="4" fontId="18" fillId="0" borderId="20" xfId="0" applyNumberFormat="1" applyFont="1" applyFill="1" applyBorder="1" applyAlignment="1">
      <alignment horizontal="right"/>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0" fontId="21" fillId="0" borderId="0" xfId="0" applyFont="1" applyFill="1" applyBorder="1" applyAlignment="1">
      <alignment horizontal="centerContinuous"/>
    </xf>
    <xf numFmtId="4" fontId="18" fillId="0" borderId="0" xfId="0" applyNumberFormat="1" applyFont="1" applyFill="1" applyBorder="1" applyAlignment="1">
      <alignment horizontal="centerContinuous"/>
    </xf>
    <xf numFmtId="3" fontId="18" fillId="0" borderId="0" xfId="0" applyNumberFormat="1" applyFont="1" applyFill="1" applyBorder="1" applyAlignment="1">
      <alignment horizontal="centerContinuous"/>
    </xf>
    <xf numFmtId="0" fontId="18" fillId="0" borderId="0" xfId="0" applyFont="1" applyBorder="1" applyAlignment="1">
      <alignment/>
    </xf>
    <xf numFmtId="0" fontId="18" fillId="0" borderId="0" xfId="0" applyFont="1" applyFill="1" applyBorder="1" applyAlignment="1">
      <alignment horizontal="center"/>
    </xf>
    <xf numFmtId="4" fontId="6" fillId="0" borderId="0" xfId="0" applyNumberFormat="1" applyFont="1" applyBorder="1" applyAlignment="1" applyProtection="1">
      <alignment vertical="center"/>
      <protection/>
    </xf>
    <xf numFmtId="4" fontId="6" fillId="0" borderId="0" xfId="0" applyNumberFormat="1" applyFont="1" applyBorder="1" applyAlignment="1">
      <alignment horizontal="right"/>
    </xf>
    <xf numFmtId="4" fontId="6" fillId="0" borderId="0" xfId="0" applyNumberFormat="1" applyFont="1" applyBorder="1" applyAlignment="1">
      <alignment horizontal="right" vertical="center"/>
    </xf>
    <xf numFmtId="4" fontId="3" fillId="0" borderId="0" xfId="0" applyNumberFormat="1" applyFont="1" applyBorder="1" applyAlignment="1">
      <alignment/>
    </xf>
    <xf numFmtId="4" fontId="6" fillId="0" borderId="0" xfId="0" applyNumberFormat="1" applyFont="1" applyAlignment="1">
      <alignment horizontal="left"/>
    </xf>
    <xf numFmtId="0" fontId="6" fillId="0" borderId="0" xfId="0" applyFont="1" applyFill="1" applyAlignment="1">
      <alignment/>
    </xf>
    <xf numFmtId="0" fontId="18" fillId="0" borderId="0" xfId="0" applyFont="1" applyFill="1" applyAlignment="1">
      <alignment/>
    </xf>
    <xf numFmtId="0" fontId="18" fillId="0" borderId="20" xfId="0" applyFont="1" applyFill="1" applyBorder="1" applyAlignment="1">
      <alignment horizontal="right"/>
    </xf>
    <xf numFmtId="0" fontId="18" fillId="0" borderId="0" xfId="0" applyFont="1" applyAlignment="1" applyProtection="1">
      <alignment horizontal="left" vertical="center"/>
      <protection/>
    </xf>
    <xf numFmtId="4" fontId="6" fillId="0" borderId="0" xfId="0" applyNumberFormat="1" applyFont="1" applyFill="1" applyAlignment="1">
      <alignment/>
    </xf>
    <xf numFmtId="4" fontId="6" fillId="0" borderId="0" xfId="0" applyNumberFormat="1" applyFont="1" applyBorder="1" applyAlignment="1">
      <alignment/>
    </xf>
    <xf numFmtId="4" fontId="6" fillId="0" borderId="22" xfId="0" applyNumberFormat="1" applyFont="1" applyFill="1" applyBorder="1" applyAlignment="1">
      <alignment horizontal="right" vertical="center"/>
    </xf>
    <xf numFmtId="4" fontId="6" fillId="0" borderId="0" xfId="0" applyNumberFormat="1" applyFont="1" applyBorder="1" applyAlignment="1">
      <alignment/>
    </xf>
    <xf numFmtId="4" fontId="18" fillId="0" borderId="0" xfId="0" applyNumberFormat="1" applyFont="1" applyFill="1" applyBorder="1" applyAlignment="1">
      <alignment/>
    </xf>
    <xf numFmtId="4" fontId="6" fillId="0" borderId="20" xfId="0" applyNumberFormat="1" applyFont="1" applyFill="1" applyBorder="1" applyAlignment="1">
      <alignment/>
    </xf>
    <xf numFmtId="0" fontId="6" fillId="0" borderId="0" xfId="0" applyFont="1" applyAlignment="1">
      <alignment/>
    </xf>
    <xf numFmtId="0" fontId="0" fillId="0" borderId="0" xfId="0" applyAlignment="1">
      <alignment/>
    </xf>
    <xf numFmtId="3" fontId="13" fillId="0" borderId="17" xfId="0" applyNumberFormat="1" applyFont="1" applyBorder="1" applyAlignment="1">
      <alignment/>
    </xf>
    <xf numFmtId="3" fontId="13" fillId="0" borderId="18" xfId="0" applyNumberFormat="1" applyFont="1" applyBorder="1" applyAlignment="1">
      <alignment/>
    </xf>
    <xf numFmtId="3" fontId="13" fillId="0" borderId="24"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3" fontId="13" fillId="0" borderId="25" xfId="0" applyNumberFormat="1" applyFont="1" applyBorder="1" applyAlignment="1">
      <alignment horizontal="center" vertical="center" wrapText="1"/>
    </xf>
    <xf numFmtId="3" fontId="12" fillId="0" borderId="26"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12" fillId="0" borderId="27"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14"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14"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3" fontId="12" fillId="0" borderId="28" xfId="0" applyNumberFormat="1" applyFont="1" applyBorder="1" applyAlignment="1">
      <alignment horizontal="center" vertical="center"/>
    </xf>
    <xf numFmtId="3" fontId="12" fillId="0" borderId="14"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0" xfId="0" applyNumberFormat="1" applyFont="1" applyBorder="1" applyAlignment="1">
      <alignment horizontal="justify" vertical="center"/>
    </xf>
    <xf numFmtId="3" fontId="12" fillId="0" borderId="32" xfId="0" applyNumberFormat="1" applyFont="1" applyBorder="1" applyAlignment="1">
      <alignment horizontal="justify" vertical="center"/>
    </xf>
    <xf numFmtId="3" fontId="12" fillId="0" borderId="33" xfId="0" applyNumberFormat="1" applyFont="1" applyBorder="1" applyAlignment="1">
      <alignment horizontal="justify" vertical="center"/>
    </xf>
    <xf numFmtId="3" fontId="12" fillId="0" borderId="34" xfId="0" applyNumberFormat="1" applyFont="1" applyBorder="1" applyAlignment="1">
      <alignment horizontal="justify" vertical="center"/>
    </xf>
    <xf numFmtId="3" fontId="12" fillId="0" borderId="24" xfId="0" applyNumberFormat="1" applyFont="1" applyBorder="1" applyAlignment="1">
      <alignment horizontal="center" vertical="center"/>
    </xf>
    <xf numFmtId="3" fontId="12" fillId="0" borderId="4" xfId="0" applyNumberFormat="1" applyFont="1" applyBorder="1" applyAlignment="1">
      <alignment horizontal="center" vertical="center"/>
    </xf>
    <xf numFmtId="3" fontId="12" fillId="0" borderId="25" xfId="0" applyNumberFormat="1" applyFont="1" applyBorder="1" applyAlignment="1">
      <alignment horizontal="center" vertical="center"/>
    </xf>
    <xf numFmtId="2" fontId="18"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center" vertical="top" wrapText="1"/>
    </xf>
    <xf numFmtId="0" fontId="18" fillId="0" borderId="0" xfId="0" applyFont="1" applyAlignment="1" applyProtection="1">
      <alignment horizontal="center" vertical="center"/>
      <protection/>
    </xf>
    <xf numFmtId="3" fontId="18" fillId="0" borderId="0" xfId="0" applyNumberFormat="1" applyFont="1" applyFill="1" applyBorder="1" applyAlignment="1">
      <alignment horizontal="center" vertical="top"/>
    </xf>
    <xf numFmtId="3" fontId="20" fillId="0" borderId="0" xfId="0" applyNumberFormat="1" applyFont="1" applyFill="1" applyBorder="1" applyAlignment="1">
      <alignment horizontal="center" vertical="center"/>
    </xf>
    <xf numFmtId="3" fontId="21" fillId="0" borderId="0" xfId="0" applyNumberFormat="1" applyFont="1" applyFill="1" applyBorder="1" applyAlignment="1">
      <alignment horizontal="center" vertical="top"/>
    </xf>
    <xf numFmtId="0" fontId="18" fillId="0" borderId="0" xfId="0" applyFont="1" applyBorder="1" applyAlignment="1">
      <alignment horizontal="center"/>
    </xf>
    <xf numFmtId="0" fontId="3" fillId="0" borderId="0" xfId="0" applyFont="1" applyBorder="1" applyAlignment="1">
      <alignment horizontal="center"/>
    </xf>
    <xf numFmtId="0" fontId="24" fillId="0" borderId="0" xfId="0" applyFont="1" applyBorder="1" applyAlignment="1">
      <alignment horizontal="center"/>
    </xf>
    <xf numFmtId="3" fontId="21" fillId="0" borderId="0" xfId="0" applyNumberFormat="1" applyFont="1" applyFill="1" applyBorder="1" applyAlignment="1">
      <alignment horizontal="center" vertical="top" wrapText="1"/>
    </xf>
    <xf numFmtId="0" fontId="18"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192" fontId="18" fillId="0" borderId="0" xfId="0" applyNumberFormat="1"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0" xfId="0" applyFont="1" applyBorder="1" applyAlignment="1" applyProtection="1">
      <alignment horizontal="center"/>
      <protection/>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18</xdr:col>
      <xdr:colOff>0</xdr:colOff>
      <xdr:row>0</xdr:row>
      <xdr:rowOff>0</xdr:rowOff>
    </xdr:to>
    <xdr:sp>
      <xdr:nvSpPr>
        <xdr:cNvPr id="1" name="TextBox 1"/>
        <xdr:cNvSpPr txBox="1">
          <a:spLocks noChangeArrowheads="1"/>
        </xdr:cNvSpPr>
      </xdr:nvSpPr>
      <xdr:spPr>
        <a:xfrm>
          <a:off x="8667750" y="0"/>
          <a:ext cx="727710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123825</xdr:colOff>
      <xdr:row>0</xdr:row>
      <xdr:rowOff>0</xdr:rowOff>
    </xdr:from>
    <xdr:to>
      <xdr:col>13</xdr:col>
      <xdr:colOff>9525</xdr:colOff>
      <xdr:row>0</xdr:row>
      <xdr:rowOff>0</xdr:rowOff>
    </xdr:to>
    <xdr:sp>
      <xdr:nvSpPr>
        <xdr:cNvPr id="2" name="Text 2"/>
        <xdr:cNvSpPr txBox="1">
          <a:spLocks noChangeArrowheads="1"/>
        </xdr:cNvSpPr>
      </xdr:nvSpPr>
      <xdr:spPr>
        <a:xfrm>
          <a:off x="123825" y="0"/>
          <a:ext cx="96393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εξαμηνιαίες Οικονομικές καταστάσεις της 31ης Δεκεμβρίου 2000, της Ανώνυμης Εταιρίας " SINGULAR INTERNATIONAL  ΑΝΩΝΥΜΟΣ ΕΤΑΙΡΙΑ ΜΗΧΑΝΟΓΡΑΦΙΚΩΝ ΕΦΑΡΜΟΓΩΝ " της περιόδου 1/7/2000 μέχρι 31/12/2000, οι οποίες δεν έχουν καταχωρηθεί στα βιβλία της εταιρίας, αλλά συντάχθηκαν εξωλογιστικά με βάση τα οριστικά Ισοζύγια Γενικής και Αναλυτικής λογιστικής της 31.12.2000. Ο έλεγχός μας έγινε με τις ελεγκτικές διαδικασίες που κρίναμε κατάλληλες, βάσει των αρχών και κανόνων ελεγκτικής που ακολουθεί το Σώμα Ορκωτών Ελεκγτών Λογιστών, για να διαπιστώσουμε ότι οι ανωτέρω εξαμηνιαίες λογιστικές καταστάσεις δεν περιέχουν λάθη ή παραλείψεις που να επηρεάζουν ουσιωδώς την περιουσιακή διάθρωση και την οικονομική θέση της εταιρίας καθώς και τα αποτελέσματα που εμφανίζονται σε 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Από τον παραπάνω έλεγχό μας προέκυψαν τα εξής: 1) Στο λογαριασμό του Ενεργητικού "Λοιπά έξοδα εγκατάστασης" περιλαμβάνονται δαπάνες οι οποίες έχουν πραγματοποιηθεί από την εταιρία για την αύξηση του Μετοχικού Κεφαλαίου και την εισαγωγή των μετοχών της στην παράλληλη αγορά του Χ.Α.Α, η οποία δεν έχει εγκριθεί μέχρι σήμερα. Επί των εξόδων αυτών δεν έχουν διενεργηθεί αποσβέσεις συνολικού ύψους Δρχ. 15.040.000 περίπου εκ των οποίων Δρχ. 8.500.000 θα επιβάρυναν τα αποτελέσματα της κλειόμενης περιόδου. 2)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31.12.2000 με αξία μικρότερη κατά Δρχ. 575.000.000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3)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της 31.12.1999 η καθαρή θέση της εταιρίας είναι αρνητική. 4) Η εταιρία σε αντίθεση με την προηγούμενη περίοδο δεν διενήργησε πρόβλεψη για επισφαλείς απαιτήσεις ύψους Δρχ. 4.200.000 περίπου με ισόποσο όφελος των αποτελεσμάτων της περιόδου. Η υφιστάμενη πρόβλεψη εκ Δρχ. 30.450.000 δεν επαρκεί κατά την γνώμη μας, για να καλύψει την ζημία που ενδεχομένως θα προκύψει από την μή ρευστοποίηση καθυστερημένων απαιτήσεων συνολικού ποσού Δρχ. 64.700.000 περίπου που περιλαμβάνονται  στους λογαριασμούς του Ενεργητικού ''Πελάτες'', ''Γραμμάτια σε καθυστέρηση'', ''Επιταγές σε καθυστέρηση'' και '' Επισφαλείς - επίδικοι πελάτες και χρεώστες".  5) Στον λογαριασμό του Ενεργητικού "Χρεώστες διάφοροι" περιλαμβάνονται απαιτήσεις από το Ελληνικό Δημόσιο συνολικού ποσού Δρχ. 180.180.716 που λογίσθηκαν με πρόβλεψη την 30.6.2000 και αφορούν επιχορηγήσεις εγκριθέντων και εκτελεθέντων προγραμμάτων. Μέχρι και την ημερομηνία χογηγήσεως του παρόντος δεν έχει διενεργηθεί καμία είσπραξη έναντι των  ανωτέρω απαιτήσεων. 6)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50.400.000 περίπου, μέρος του οποίου εκ Δρχ. 11.700.000 θα επιβάρυνε τα αποτελέσματα της κλειόμενης περιόδου. 7) Δεν διενεργήθηκαν προβλέψεις σε βάρος των αποτελεσμάτων της περιόδου για υποχρεώσεις από φόρους ύψους Δρχ. 4.720.339 που βεβαιώθηκαν από τον φορολογικό έλεγχο που διενεργήθηκε μέχρι την 30.6.2000. Η υποχρέωση αυτή δεν συμπεριλήφθηκε στις συνταχθείσες Οικονομικές καταστάσεις επειδή η βεβαίωσή τους έλαβε χώρα μετά την ημερομηνία σύνταξης της παρούσας . Κατά την γνώμη μας, οι ανωτέρω εξαμηνίαίες Οικονομικές Καταστάσεις οι οποίες προκύπτουν από τα βιβλία και στοιχεία της εταιρίας, αφού ληφθούν υπόψη οι παραπάνω παρατηρήσεις μας καθώς και οι σημειώσεις της εταιρίας, δεν περιέχουν λάθη ή παραλείψεις που να επηρεάζουν ουσιωδώς την περιουσιακή διάθρωση και την οικονομική θέση της εταιρίας, κατά την 31η Δεκεμβρίου 2000 καθώς και τα αποτελέσματα της περιόδου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εφαρμόστηκαν στην αντίστοιχη προηγούμενη περίοδο εκτός της περίπτωσης της παρατηρήσεώς μας Νο 4. Το ανωτέρω πιστοποιητικό δεν υπέχει θέση του πιστοποιητικού του Κ.Ν 2190/1920 αλλά συντάχθηκε για το σκοπό της κατάρτισης των Ενοποιημένων Οικονομικών Καταστάσεων της  "SINGULAR Α.Ε".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12</xdr:col>
      <xdr:colOff>0</xdr:colOff>
      <xdr:row>0</xdr:row>
      <xdr:rowOff>0</xdr:rowOff>
    </xdr:to>
    <xdr:sp>
      <xdr:nvSpPr>
        <xdr:cNvPr id="3" name="Text 2"/>
        <xdr:cNvSpPr txBox="1">
          <a:spLocks noChangeArrowheads="1"/>
        </xdr:cNvSpPr>
      </xdr:nvSpPr>
      <xdr:spPr>
        <a:xfrm>
          <a:off x="85725" y="0"/>
          <a:ext cx="961072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Ο λογαριασμός του Ενεργητικού Δ-ΙΙΙ-1 "Μετοχές" αφορά μετοχές Ανώνυμης Εταιρίας μή εισηγμένης στο Χ.Α.Α (ποσοστό 1%) που ελέγχεται απο αναγνωρισμένο Ορκωτό Ελεγκτή Λογιστή, που αποτιμήθηκαν στην αξία κτήσης τους. Σύμφωνα με τον τελευταίο συνταχθέντα Ισολογισμό της 31.12.2000 η εσωτερική λογιστική αξία της μετοχής δεν υπολλείπεται της αξίας κτήσης της. 2) Με την από 26.1.2001 απόφαση της Έκτακτης Γενικής Συνέλευσης ανανεώθηκαν οι αποφάσεις της από 4.11.1999 Έκτακτης γενικής Συνέλευσης που αφορούσαν την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3) Στα αποτελέσματα της περιόδου 1.7-31.12.2000 εμπεριέχεται υποχρέωση για φόρο εισοδήματος ύψους Δρχ. 76.000.000 περίπου 4) Ο αριθμός του προσωπικού την 31.12.2000 ανέρχεται σε 135 άτομα.  </a:t>
          </a:r>
        </a:p>
      </xdr:txBody>
    </xdr:sp>
    <xdr:clientData/>
  </xdr:twoCellAnchor>
  <xdr:twoCellAnchor>
    <xdr:from>
      <xdr:col>0</xdr:col>
      <xdr:colOff>57150</xdr:colOff>
      <xdr:row>0</xdr:row>
      <xdr:rowOff>0</xdr:rowOff>
    </xdr:from>
    <xdr:to>
      <xdr:col>18</xdr:col>
      <xdr:colOff>0</xdr:colOff>
      <xdr:row>0</xdr:row>
      <xdr:rowOff>0</xdr:rowOff>
    </xdr:to>
    <xdr:sp>
      <xdr:nvSpPr>
        <xdr:cNvPr id="4" name="Text 2"/>
        <xdr:cNvSpPr txBox="1">
          <a:spLocks noChangeArrowheads="1"/>
        </xdr:cNvSpPr>
      </xdr:nvSpPr>
      <xdr:spPr>
        <a:xfrm>
          <a:off x="57150" y="0"/>
          <a:ext cx="15887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ανωτέρω Οικονομικές Καταστάσεις καθώς  και το σχετικό Προσάρτημα της Ανώνυμης Εταιρείας " SINGULAR INTERNATIONAL  ΑΝΩΝΥΜΟΣ ΕΤΑΙΡΙΑ ΜΗΧΑΝΟΓΡΑΦΙΚΩΝ ΕΦΑΡΜΟΓΩΝ " της εταιρικής χρήσεως που έληξε την 30η Ιουνίου 2000. Ο έλεγχός μας έγινε  σύμφωνα με τις διατάξεις του άρθρου 37 του Κωδ. Ν. 2190/1920 " περί Ανωνύμων Εταιριών" και τις ελεγκτικές διαδικασίες που κρίναμε κατάλληλες, βάσει των αρχών και κανόνων ελεγκτικής που ακολουθεί το Σώμα Ορκωτών Ελεγκτών. Τέθηκαν στην διάθεσή μας τα βιβλία και στοιχεία που τήρησε η εταιρία και μας δόθηκαν οι αναγκαίες για τον έλεγχο πληροφορίες και επεξηγήσεις που ζητήσαμε. Η εταιρία τήρησε ορθά το Γενικό Λογιστικό Σχέδιο. Δεν τροποποιήθηκε η μέθοδος απογραφής σε σχέση με την προηγούμενη χρήση και το κόστος πωληθέντων (Εμπορευμάτων και Υπηρεσιών)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Μετοχών με τις σχετικές Οικονομικές Καταστάσεις. Το Προσάρτημα περιλαμβάνει πληροφορίες που προβλέπονται από την παράγραφο 1 του άρθρου 43α του Κ.Ν. 2190/1920. Από τον παραπάνω έλεγχό μας προέκυψαν τα εξής: 1)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30.6.2000 με αξία μικρότερη κατά Δρχ. 642.000.000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2)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η καθαρή θέση της εταιρίας είναι αρνητική. 3) Στους λογαριασμούς του Ενεργητικού ''Πελάτες'', '' Γραμμάτια σε καθυστέρηση'', ''Επιταγές σε καθυστέρηση'' και '' Επισφαλείς - επίδικοι πελάτες και χρεώστες'' περιλαμβάνονται απαιτήσεις σε καθυστέρηση συνολικού ποσού Δρχ. 35.000.000 περίπου, για τις οποίες υφίσταται πρόβλεψη ύψους Δρχ. 30.450.000, η οποία κατά την γνώμη μας επαρκεί για να καλύψει την ζημία που θα προκύψει από την μή ρευστοποίησή τους. 4)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38.512.401, μέρος του οποίου εκ Δρχ. 8.841.425 αφορά την παρούσα χρήση και θα βάρυνε τα αποτελέσματα της κλειόμενης χρήσεως. Κατά την γνώμη μας οι ανωτέρω Οικονομικές Καταστάσεις οι οποίες προκύπτουν από τα βιβλία και στοιχεία της εταιρίας απεικονίζουν, μαζί με το Προσάρτημα, αφού ληφθούν υπόψη οι παραπάνω παρατηρήσεις μας καθώς και οι σημειώσεις της εταιρίας κάτω από τον Ισολογισμό, την περιουσιακή διάρθωση και την οικονομική θέση της εταιρίας κατά την 30 Ιουνίου 2000, καθώς και τα αποτελέσματα της χρήσεως που έληξε αυτήν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εταιρία εφάρμοσε στην προηγούμενη χρήση.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18</xdr:col>
      <xdr:colOff>0</xdr:colOff>
      <xdr:row>0</xdr:row>
      <xdr:rowOff>0</xdr:rowOff>
    </xdr:to>
    <xdr:sp>
      <xdr:nvSpPr>
        <xdr:cNvPr id="5" name="Text 2"/>
        <xdr:cNvSpPr txBox="1">
          <a:spLocks noChangeArrowheads="1"/>
        </xdr:cNvSpPr>
      </xdr:nvSpPr>
      <xdr:spPr>
        <a:xfrm>
          <a:off x="85725" y="0"/>
          <a:ext cx="1585912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Με απόφαση της Έκτακτης Γενικής Συνέλευσης της 19.10.1999 αποφασίσθηκε : α) Η αύξηση του Μετοχικού Κεφαλαίου κατά Δρχ. 5.200.000 με ισόποση κεφαλαιοποίηση της "Διαφοράς υπέρ το άρτιο" με την έκδοση 10.400 νέων κοινών ονομαστικών μετοχών ονομαστικής αξίας 500 εκάστη. β) Η μείωση της ονομαστικής αξίας της μετοχής από Δρχ. 1.000 σε 500 με την έκδοση 1.769.800 νέων κοινών ονομαστικών μετοχών που διανεμήθηκαν δωρεάν στους παλαιούς μετόχους με αναλογία μία νέα για κάθε μία παλαιά (Φ.Ε.Κ 8940/8.11.1999)  2) Με την από 4.11.1999 απόφαση της Έκτακτης Γενικής Συνέλευσης αποφασίσθηκε η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η οποία δεν έχει εγκριθεί από το Χ.Α.Α  μέχρι σήμερα. Επί των εξόδων αυτής της αύξησης του Μετοχικού κεφαλαίου, που έχουν καταχωρηθεί στο λογαριασμό του Ενεργητικού "Λοιπά έξοδα εγκατάστασης" δεν διενεργήθηκαν αποσβέσεις ύψους Δρχ. 6.540.000 περίπου λόγω μή ολοκλήρωσής της. 3) Ο αριθμός του προσωπικού την 30.6.00 ανέρχεται σε 120 άτομα έναντι 79 ατόμων της 30.6.99.  4) Στις συμμετοχές της εταιρίας, περιλαμβάνεται και η ALPHA NOVA LIMITED, η οποία κτήθηκε την 1.7.1999.   </a:t>
          </a:r>
        </a:p>
      </xdr:txBody>
    </xdr:sp>
    <xdr:clientData/>
  </xdr:twoCellAnchor>
  <xdr:twoCellAnchor>
    <xdr:from>
      <xdr:col>0</xdr:col>
      <xdr:colOff>114300</xdr:colOff>
      <xdr:row>0</xdr:row>
      <xdr:rowOff>0</xdr:rowOff>
    </xdr:from>
    <xdr:to>
      <xdr:col>18</xdr:col>
      <xdr:colOff>0</xdr:colOff>
      <xdr:row>0</xdr:row>
      <xdr:rowOff>0</xdr:rowOff>
    </xdr:to>
    <xdr:sp>
      <xdr:nvSpPr>
        <xdr:cNvPr id="6" name="Rectangle 6"/>
        <xdr:cNvSpPr>
          <a:spLocks/>
        </xdr:cNvSpPr>
      </xdr:nvSpPr>
      <xdr:spPr>
        <a:xfrm>
          <a:off x="114300" y="0"/>
          <a:ext cx="15830550" cy="0"/>
        </a:xfrm>
        <a:prstGeom prst="rect">
          <a:avLst/>
        </a:prstGeom>
        <a:solidFill>
          <a:srgbClr val="FFFFFF"/>
        </a:solidFill>
        <a:ln w="9525" cmpd="sng">
          <a:noFill/>
        </a:ln>
      </xdr:spPr>
      <xdr:txBody>
        <a:bodyPr vertOverflow="clip" wrap="square"/>
        <a:p>
          <a:pPr algn="just">
            <a:defRPr/>
          </a:pPr>
          <a:r>
            <a:rPr lang="en-US" cap="none" sz="1000" b="0" i="0" u="none" baseline="0"/>
            <a:t>Διενεργήσαμε τον έλεγχο που προβλέπεται από τις διατάξεις του άρθρου 6 του Π.Δ 360/1985, όπως τροποποιήθηκε με το άρθρο 90 του Ν.2533/1997, εφαρμόζοντας, στα πλαίσια των αρχών και κανόνων ελεγκτικής που ακολουθεί το Σώμα ορκωτών Ελεκγτών, τις ελεγκτικές διαδικασίες που κρίναμε κατάλληλες για να διαπιστώσουμε ότι οι ανωτέρω συνοπτικές λογιστικές καταστάσεις της "SINGULAR INTERNATIONAL Α.Ε"που καλύπτουν την περίοδο 1/7/1999 μέχρι 31/12/1999, δεν περιέχουν ανακρίβειες ή παραλείψεις που να επηρεάζουν ουσιωδώς την περιουσιακή διάθρωση και την οικονομική θέση της εταιρίας,καθώς και τα αποτελέσματα, που εμφανίζονται σ'αυτές.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Η εταιρία εφάρμοσε ορθά το Ε.Γ.Λ.Σ. Δεν τροποποιήθηκε η μέθοδος απογραφής σε σχέση με την αντίστοιχη προηγούμενη περίοδο. Απο τον παραπάνω έλεγχό μας προέκυψαν τα εξής : 1) Με την, από 19.10.1999 απόφαση της Έκτακτης Γενικής Συνέλευσης των μετόχων της εταιρίας αποφασίσθηκε : α) η μείωση της ονομαστικής αξίας της μετοχής από Δρχ. 1.000 σε Δρχ. 500 με την έκδοση 1.769.800 νέων κοινών ονομαστικών μετοχών που διανεμήθηκαν δωρεάν στους παλαιούς μετόχους, με αναλογία μία νέα για κάθε μία παλαιά και β) η αύξηση του μετοχικού κεφαλαίου κατά Δρχ. 5.200.000 με ισόποση κεφαλαιοποίηση "Διαφοράς υπέρ το άρτιο" με την έκδοση 10.400 νέων κοινών ονομαστικών μετοχών, ονομαστικής αξίας 500 Δρχ. η κάθε μία που διανεμήθηκαν δωρεάν στους παλαιούς  μετόχους κατά το ποσοστό της συμμετοχής τους. Έτσι το Μετοχικό Κεφάλαιο της εταιρίας ανέρχεται σε Δρχ. 1.775.000.000 διαιρούμενο σε 3.550.000 κοινές ονομαστικές μετοχές ονομαστικής 500 Δρχ. η κάθε μία (ΦΕΚ 8940/8.11.1999 τεύχος Α.Ε &amp; Ε.Π.Ε)  2) Στους λογαριασμούς του Ενεργητικού "Πελάτες", "Γραμμάτια σε καθυστέρηση","Επιταγές σε καθυστέρηση"και "Επισφαλείς-επίδικοι πελάτες και χρεώστες", περιλαμβάνονται απαιτήσεις σε καθυστέρηση, ύψους Δρχ. 27.000.000 περίπου για τις οποίες υφίσταται πρόβλεψη από Δρχ. 22.845.809 η οποία κατά την γνώμη του ελέγχου μας επαρκεί για να καλύψει την πιθανή ζημία που ενδεχομένως θα προκύψει από την μή ρευστοποίησή τους. 3) Στο λογαριασμό "Συμεμτοχές και άλλες μακροπρόθεσμες χρηματοοικονομικές απαιτήσεις" περιλαμβάνονται μετοχές Ανωνύμων εταιριών καθώς και εταιρικά μερίδια εταιριών περιορισμένης ευθύνης εσωτερικού και εξωτερικού συνολικού ύψους Δρχ. 2.364.943.241 μή εισηγμένων στο Χ.Α.Α που ελέγχονται από Ορκωτούς Ελεγκτές, και έχουν αποτιμηθεί στίς αξίες κτήσεώς τους . Η τρέχουσα αξία τους όπως αυτή προσδιορίζεται απότις διατάξεις του άρθρου 43, παράγρ. 6 του Κ.Ν 2190/1920 σύμφωνα με τους συνταχθέντες οριστικούς και ενδιάμεσους Ισολογισμούς της 31.12.1999, είναι μικρότερη της αξίας κτήσεώς τους κατά Δρχ. 776.644.118.  Δεν διενεργήθηκε καμμία σχετική πρόβλεψη υποτίμησής τους. 4) Η εταιρία βασιζόμενη στην υπ'αριθμ. 205/1988 γνωμοδότηση της ολομέλειας των Νομικών Συμβούλων Διοικήσεως και στην περίπτωση ιε' της παραγράφου 1 του άρθρου 31 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 αυτή θα ήταν μεγαλύτερη της σχηματισθείσας κατά Δρχ. 20.000.000 περίπου, μέρος του οποίου από Δρχ. 2.700.000 αφορά την παρούσα περίοδο και θα βάρυνε τα αποτελέσματά της.  5) Δεν διενεργήθηκαν προβλέψεις σε βάρος των αποτελεσμάτων της περιόδου για υποχρεώσεις από φόρους ύψους Δρχ. 4.769.720 που βεβαιώθηκαν από τον φορολογικό έλεγχο που διενεργήθηκε μέχρι την 30.6.1999. Η υποχρέωση αυτή δεν συμπεριλήφθηκε στις συνταχθείσες συνοπτικές λογιστικές καταστάσεις επειδή η βεβαίωσή τους έλαβε χώρα στη χρήση  2000. Με βάση τον έλεγχο που διενεργήσαμε, διαπιστώσαμε ότι οι ανωτέρω οικονομικές καταστάσεις ποκύπτουν από τα βιβλία και στοιχεία της εταιρίας και δεν περιέχουν ανακρίβειες ή παραλείψεις που να επηρεάζουν ουσιωδώς την εμφανιζόμενη περιουσιακή διάθρωση και την οικονομική θέση της εταιρίας, κατά την 31η Δεκεμβρίου 1999  καθώς και τα αποτελέσματα της περιόδου που έληξε σ' αυτή την ημερομηνία, βάσει των σχετικών διατάξεων που ισχύουν και λογιστικών αρχών και μεθόδων που εφαρμόζει η εταιρία, οι οποίες έχουν γίνει γενικά παραδεκτές και δεν διαφέρουν από εκείνες που εφαρμόστηκαν στην αντίστοιχη περίοδο της προηγούμενης χρήσης.    
</a:t>
          </a:r>
        </a:p>
      </xdr:txBody>
    </xdr:sp>
    <xdr:clientData/>
  </xdr:twoCellAnchor>
  <xdr:twoCellAnchor>
    <xdr:from>
      <xdr:col>10</xdr:col>
      <xdr:colOff>0</xdr:colOff>
      <xdr:row>0</xdr:row>
      <xdr:rowOff>0</xdr:rowOff>
    </xdr:from>
    <xdr:to>
      <xdr:col>18</xdr:col>
      <xdr:colOff>0</xdr:colOff>
      <xdr:row>0</xdr:row>
      <xdr:rowOff>0</xdr:rowOff>
    </xdr:to>
    <xdr:sp>
      <xdr:nvSpPr>
        <xdr:cNvPr id="7" name="TextBox 7"/>
        <xdr:cNvSpPr txBox="1">
          <a:spLocks noChangeArrowheads="1"/>
        </xdr:cNvSpPr>
      </xdr:nvSpPr>
      <xdr:spPr>
        <a:xfrm>
          <a:off x="8667750" y="0"/>
          <a:ext cx="727710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0</xdr:colOff>
      <xdr:row>110</xdr:row>
      <xdr:rowOff>28575</xdr:rowOff>
    </xdr:from>
    <xdr:to>
      <xdr:col>18</xdr:col>
      <xdr:colOff>0</xdr:colOff>
      <xdr:row>144</xdr:row>
      <xdr:rowOff>142875</xdr:rowOff>
    </xdr:to>
    <xdr:sp>
      <xdr:nvSpPr>
        <xdr:cNvPr id="8" name="Text 1"/>
        <xdr:cNvSpPr txBox="1">
          <a:spLocks noChangeArrowheads="1"/>
        </xdr:cNvSpPr>
      </xdr:nvSpPr>
      <xdr:spPr>
        <a:xfrm>
          <a:off x="0" y="18316575"/>
          <a:ext cx="15944850" cy="5695950"/>
        </a:xfrm>
        <a:prstGeom prst="rect">
          <a:avLst/>
        </a:prstGeom>
        <a:solidFill>
          <a:srgbClr val="FFFFFF"/>
        </a:solidFill>
        <a:ln w="1" cmpd="sng">
          <a:noFill/>
        </a:ln>
      </xdr:spPr>
      <xdr:txBody>
        <a:bodyPr vertOverflow="clip" wrap="square"/>
        <a:p>
          <a:pPr algn="just">
            <a:defRPr/>
          </a:pPr>
          <a:r>
            <a:rPr lang="en-US" cap="none" sz="1100" b="0" i="0" u="none" baseline="0">
              <a:latin typeface="Arial Greek"/>
              <a:ea typeface="Arial Greek"/>
              <a:cs typeface="Arial Greek"/>
            </a:rPr>
            <a:t>Ελέγξαμε τις ανωτέρω Οικονομικές Καταστάσεις καθώς και το σχετικό Προσάρτημα και την Κατάσταση των Ταμιακών Ροών της Ανώνυμης Βιομηχανικής Εμπορικής και Τεχνικής Εταιρίας "ΚΕΡΑΜΕΙΑ ΑΛΛΑΤΙΝΗ Α.Β.Ε.Τ.Ε.'' της εταιρικής  χρήσεως,  που έληξε την 31η Δεκεμβρίου 2003. Ο έλεγχος μας,  στα πλαίσια του οποίου λάβαμε και γνώση πλήρους λογιστικού απολογισμού των εργασιών του υποκαταστήματος της εταιρείας, έγινε σύμφωνα με τις διατάξεις του άρθρου 37 του Κ.Ν. 2190/1920 " περί Ανωνύμων Εταιρειών"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και που είναι σύμφωνοι με τις βασικές αρχές των Διεθνών Ελεγκτικών Προτύπων. Τέθηκαν στη διάθεσή μας τα βιβλία και στοιχεία που τήρησε η εταιρία και μας δόθηκαν οι αναγκαίες για τον έλεγχο πληροφορίες και επεξηγήσεις που ζητήσαμε.  Η Εταιρία εφάρμοσε ορθά το Ελληνικό Γενικό Λογιστικό Σχέδιο. Δεν τροποποιήθηκε η μέθοδος απογραφής σε σχέση με την προηγούμενη χρήση.  Το κόστος παραγωγής που προκύπτει από τα λογιστικά βιβλία προσδιορίσθηκε σύμφωνα με τις παραδεγμένες αρχές λογισμού του κόστους. Επαλήθευσαμε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Κατάστασεις. Το Προσάρτημα περιλαμβάνει τις πληροφορίες που προβλέπονται από την παρ. 1 του άρθρου 43α του κωδ. Ν. 2190/1920 ενώ η Κατάσταση Ταμιακών Ροών έχει καταρτιστεί με βάση τις οικονομικές καταστάσεις και τα τηρούμενα από την εταιρεία βιβλία και στοιχεία. Από τον παραπάνω έλεχγό μας προέκυψαν τα εξής:</a:t>
          </a:r>
          <a:r>
            <a:rPr lang="en-US" cap="none" sz="1100" b="1" i="0" u="none" baseline="0">
              <a:latin typeface="Arial Greek"/>
              <a:ea typeface="Arial Greek"/>
              <a:cs typeface="Arial Greek"/>
            </a:rPr>
            <a:t>1)</a:t>
          </a:r>
          <a:r>
            <a:rPr lang="en-US" cap="none" sz="1100" b="0" i="0" u="none" baseline="0">
              <a:latin typeface="Arial Greek"/>
              <a:ea typeface="Arial Greek"/>
              <a:cs typeface="Arial Greek"/>
            </a:rPr>
            <a:t> Η εταιρεία στους λογαριασμούς "Έξοδα εγκατάστασης" και "Έξοδα ερευνών και αναπτύξεως", στην ελεγχόμενη και στις προηγούμενες χρήσεις, δεν διενήργησε αποσβέσεις συνολικού ποσού € 1.951.873  εκ των οποίων ποσό € 352.573  αφορά την κλειόμενη χρήση. </a:t>
          </a:r>
          <a:r>
            <a:rPr lang="en-US" cap="none" sz="1100" b="1" i="0" u="none" baseline="0">
              <a:latin typeface="Arial Greek"/>
              <a:ea typeface="Arial Greek"/>
              <a:cs typeface="Arial Greek"/>
            </a:rPr>
            <a:t>2)</a:t>
          </a:r>
          <a:r>
            <a:rPr lang="en-US" cap="none" sz="1100" b="0" i="0" u="none" baseline="0">
              <a:latin typeface="Arial Greek"/>
              <a:ea typeface="Arial Greek"/>
              <a:cs typeface="Arial Greek"/>
            </a:rPr>
            <a:t> Τα αποθέματα των "Ετοίμων προϊόντων" αποτιμήθηκαν στις τιμές κόστους παραγωγής τους, οι οποίες όμως ήταν μεγαλύτερες κατά €  915.000 περίπου από την καθαρή ρευστοποιήσιμη αξία τους.  Επίσης στο λογαριασμό "Αποθέματα" περιλαμβάνονται ακίνητα και βραδέως κινούμενα αποθέματα συνολικού ύψους € 2.500.000  περίπου, για τα οποία δεν έχει διενεργειθεί καμία πρόβλεψη υποτίμησής τους. Εάν δημιουργούνταν πρόβλεψη, αυτή θα έπρεπε κατά τις εκτιμήσεις μας, να ανέρχονταν σε € 1.500.000 περίπου με ισόποση επιβάρυνση των αποτελεσμάτων της κλειόμενης χρήσεως. </a:t>
          </a:r>
          <a:r>
            <a:rPr lang="en-US" cap="none" sz="1100" b="1" i="0" u="none" baseline="0">
              <a:latin typeface="Arial Greek"/>
              <a:ea typeface="Arial Greek"/>
              <a:cs typeface="Arial Greek"/>
            </a:rPr>
            <a:t>3)</a:t>
          </a:r>
          <a:r>
            <a:rPr lang="en-US" cap="none" sz="1100" b="0" i="0" u="none" baseline="0">
              <a:latin typeface="Arial Greek"/>
              <a:ea typeface="Arial Greek"/>
              <a:cs typeface="Arial Greek"/>
            </a:rPr>
            <a:t> Στον λογαριασμό του Κυκλοφορούντος Ενεργητικού Δ.ΙΙ  "Απαιτήσεις" περιλαμβάνονται  επισφαλείς και επίδικες απαιτήσεις ύψους € 913.000 περίπου καθώς και καθυστερημένες πέραν του έτους απαιτήσεις συνολικού ποσού € 2.245.000 περίπου. Η εταιρεία δε σχημάτισε ανάλογη πρόβλεψη σε βάρος των αποτελεσμάτων της, τουλάχιστον ύψους € 2.200.000 περίπου για την κάλυψη της ζημίας που θα προκύψει κατά τη ρευστοποίηση των απαιτήσεων αυτών. </a:t>
          </a:r>
          <a:r>
            <a:rPr lang="en-US" cap="none" sz="1100" b="1" i="0" u="none" baseline="0">
              <a:latin typeface="Arial Greek"/>
              <a:ea typeface="Arial Greek"/>
              <a:cs typeface="Arial Greek"/>
            </a:rPr>
            <a:t>4)</a:t>
          </a:r>
          <a:r>
            <a:rPr lang="en-US" cap="none" sz="1100" b="0" i="0" u="none" baseline="0">
              <a:latin typeface="Arial Greek"/>
              <a:ea typeface="Arial Greek"/>
              <a:cs typeface="Arial Greek"/>
            </a:rPr>
            <a:t> Στον λογαριασμό του Ενεργητικού "Χρεόγραφα" περιλαμβάνονται και διάφορες μετοχές Α.Ε. εισηγμένων στο Χρηματιστήριο Αθηνών με συνολική αξία κτήσεως ύψους € 1.049.815,27 η οποία αξία κτήσεως  είναι μεγαλύτερη κατά  € 705.189,85 από την αξία που θα προέκυπτε από την αποτίμησή τους, σύμφωνα με τις διατάξεις του Κωδ.2190/1920 (άρθρο 43 &amp; 6) και του Κ.Β.Σ.(άρθρο 28 &amp; 5 Π.Δ. 186/92). </a:t>
          </a:r>
          <a:r>
            <a:rPr lang="en-US" cap="none" sz="1100" b="1" i="0" u="none" baseline="0">
              <a:latin typeface="Arial Greek"/>
              <a:ea typeface="Arial Greek"/>
              <a:cs typeface="Arial Greek"/>
            </a:rPr>
            <a:t>5)</a:t>
          </a:r>
          <a:r>
            <a:rPr lang="en-US" cap="none" sz="1100" b="0" i="0" u="none" baseline="0">
              <a:latin typeface="Arial Greek"/>
              <a:ea typeface="Arial Greek"/>
              <a:cs typeface="Arial Greek"/>
            </a:rPr>
            <a:t> Η εταιρία δεν διενήργησε αποτίμηση των απαιτήσεων και υποχρεώσεων της σε νομίσματα εκτός ζώνης ευρώ με συνέπεια, στις Οικονομικές Καταστάσεις της 31.12.2003 να εμφανίζονται οι λογαριασμοί ΄΄Τράπεζες λ/βραχυπρόθεσμων υποχρεώσεων΄΄ μεγαλύτερες  κατά € 89.286,76, οι  ''Πελάτες'' μεγαλύτεροι κατά € 346.908,73, οι  ''Λοιπές Προβλέψεις'' μικρότερες κατά € 89.286,76 και τα αποτελέσματα της περιόδου μεγαλύτερα κατά  € 346.908,73. </a:t>
          </a:r>
          <a:r>
            <a:rPr lang="en-US" cap="none" sz="1100" b="1" i="0" u="none" baseline="0">
              <a:latin typeface="Arial Greek"/>
              <a:ea typeface="Arial Greek"/>
              <a:cs typeface="Arial Greek"/>
            </a:rPr>
            <a:t>6)</a:t>
          </a:r>
          <a:r>
            <a:rPr lang="en-US" cap="none" sz="1100" b="0" i="0" u="none" baseline="0">
              <a:latin typeface="Arial Greek"/>
              <a:ea typeface="Arial Greek"/>
              <a:cs typeface="Arial Greek"/>
            </a:rPr>
            <a:t> Στο λογαριασμό του Κυκλοφορούντος Ενεργητικού Δ.ΙΙ.11 "Χρεώστες διάφοροι" περιλαμβάνονται και καταβληθέντα από την 1.1.2000 και μέχρι την 31.12.2003 ποσά διαφορών φορολογικού ελέγχου, προστίμων και προσαυξήσεων ύψους € 917.367,62 ενώ δεν έχουν λογιστικοποιηθεί βεβαιωθέντα και οφειλόμενα με 31.12.2003 ποσά φόρου εισοδήματος και προστίμων ύψους € 26.671,41. Τα ανωτέρω ποσά (€ 944.039,03) έπρεπε να μειώσουν την καθαρή θέση της εταιρίας. </a:t>
          </a:r>
          <a:r>
            <a:rPr lang="en-US" cap="none" sz="1100" b="1" i="0" u="none" baseline="0">
              <a:latin typeface="Arial Greek"/>
              <a:ea typeface="Arial Greek"/>
              <a:cs typeface="Arial Greek"/>
            </a:rPr>
            <a:t>7)</a:t>
          </a:r>
          <a:r>
            <a:rPr lang="en-US" cap="none" sz="1100" b="0" i="0" u="none" baseline="0">
              <a:latin typeface="Arial Greek"/>
              <a:ea typeface="Arial Greek"/>
              <a:cs typeface="Arial Greek"/>
            </a:rPr>
            <a:t>  Στους Μεταβατικούς λογαριασμούς του Ενεργητικού περιλαμβάνεται και ποσό € ύψους 123.391,30 που δεν έχει εισπραχθεί μέχρι την ημερομηνία χορήγησης του παρόντος Πιστοποιητικού. Το ανωτέρω ποσό έπρεπε να μειώσει την καθαρή θέση της εταιρείας. </a:t>
          </a:r>
          <a:r>
            <a:rPr lang="en-US" cap="none" sz="1100" b="1" i="0" u="none" baseline="0">
              <a:latin typeface="Arial Greek"/>
              <a:ea typeface="Arial Greek"/>
              <a:cs typeface="Arial Greek"/>
            </a:rPr>
            <a:t>8)</a:t>
          </a:r>
          <a:r>
            <a:rPr lang="en-US" cap="none" sz="1100" b="0" i="0" u="none" baseline="0">
              <a:latin typeface="Arial Greek"/>
              <a:ea typeface="Arial Greek"/>
              <a:cs typeface="Arial Greek"/>
            </a:rPr>
            <a:t> Για ποσό € 7.074.430,47 που εμφανίζεται στο λογαριασμό των Ιδίων Κεφαλαίων  "Καταθέσεις μετόχων" δεν τηρήθηκαν τα προβλεπόμενα του άρθρου 11 παραγ. 6 του Κ.Ν. 2190/1920. </a:t>
          </a:r>
          <a:r>
            <a:rPr lang="en-US" cap="none" sz="1100" b="1" i="0" u="none" baseline="0">
              <a:latin typeface="Arial Greek"/>
              <a:ea typeface="Arial Greek"/>
              <a:cs typeface="Arial Greek"/>
            </a:rPr>
            <a:t>9) </a:t>
          </a:r>
          <a:r>
            <a:rPr lang="en-US" cap="none" sz="1100" b="0" i="0" u="none" baseline="0">
              <a:latin typeface="Arial Greek"/>
              <a:ea typeface="Arial Greek"/>
              <a:cs typeface="Arial Greek"/>
            </a:rPr>
            <a:t>Το 50% του "Κύκλου Εργασιών" της εταιρείας αντιστοιχεί σε πωλήσεις σε εταιρεία του εσωτερικού από την οποία μέχρι την 31.12.2003 εισπράχθηκε το 6% και απαιτείται ποσό € 1.805.690,50. </a:t>
          </a:r>
          <a:r>
            <a:rPr lang="en-US" cap="none" sz="1100" b="1" i="0" u="none" baseline="0">
              <a:latin typeface="Arial Greek"/>
              <a:ea typeface="Arial Greek"/>
              <a:cs typeface="Arial Greek"/>
            </a:rPr>
            <a:t>10)</a:t>
          </a:r>
          <a:r>
            <a:rPr lang="en-US" cap="none" sz="1100" b="0" i="0" u="none" baseline="0">
              <a:latin typeface="Arial Greek"/>
              <a:ea typeface="Arial Greek"/>
              <a:cs typeface="Arial Greek"/>
            </a:rPr>
            <a:t> Η εταιρεία δεν έχει σχηματίσει πρόβλεψη αποζημίωσης λόγω εξόδου από την υπηρεσία του προσωπικού της με βάση τη γνωμοδότηση αριθμ.205/1988 της ολομέλειας των Νομικών Συμβούλων της Διοικήσεως κατά το άρθρο 10 του Ν.2065/1992, διότι ακολουθεί την αρχή της επιβάρυνσης των αποτελεσμάτων κατά το χρόνο της αποχωρήσεως του προσωπικού. Κατά τη γνώμη μας το ύψος της προβλέψεως για αποζημίωση λόγω εξόδου από την υπηρεσία για συνταξιοδότηση, έπρεπε να αφορά όλο το προσωπικό της εταιρείας, ανεξαρτήτως χρόνου θεμελιώσεως δικαιώματος  συνταξιοδοτήσεως. Αν σχηματιζόταν κατ' αυτόν τον τρόπο η πρόβλεψη, αυτή θα ανερχόταν στο ποσό των € 72.927 περίπου εκ των οποίων ποσό € 1.912 περίπου αφορά την ελεγχόμενη περίοδο..Κατά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και την Κατάσταση Ταμιακών Ροών αφού ληφθούν υπόψη οι παραπάνω παρατηρήσεις μας, και οι σημειώσεις της εταιρείας κάτω από τον ισολογισμό την περιουσιακή διάρθρωση και την οικονομική θέση της εταιρείας κατά 31η Δεκεμβρίου 2003 και τα αποτελέσματα της χρήσεως που έληξε αυτή την ημερομηνία, καθώς και τις Ταμιακές Ροές από τις δραστηριότητες της εταιρείας για τη χρήση αυτή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12</xdr:col>
      <xdr:colOff>19050</xdr:colOff>
      <xdr:row>73</xdr:row>
      <xdr:rowOff>152400</xdr:rowOff>
    </xdr:from>
    <xdr:to>
      <xdr:col>17</xdr:col>
      <xdr:colOff>1066800</xdr:colOff>
      <xdr:row>94</xdr:row>
      <xdr:rowOff>142875</xdr:rowOff>
    </xdr:to>
    <xdr:sp>
      <xdr:nvSpPr>
        <xdr:cNvPr id="9" name="Text 2"/>
        <xdr:cNvSpPr txBox="1">
          <a:spLocks noChangeArrowheads="1"/>
        </xdr:cNvSpPr>
      </xdr:nvSpPr>
      <xdr:spPr>
        <a:xfrm>
          <a:off x="9715500" y="12411075"/>
          <a:ext cx="6153150" cy="3457575"/>
        </a:xfrm>
        <a:prstGeom prst="rect">
          <a:avLst/>
        </a:prstGeom>
        <a:solidFill>
          <a:srgbClr val="FFFFFF"/>
        </a:solidFill>
        <a:ln w="9525" cmpd="sng">
          <a:noFill/>
        </a:ln>
      </xdr:spPr>
      <xdr:txBody>
        <a:bodyPr vertOverflow="clip" wrap="square" anchor="just"/>
        <a:p>
          <a:pPr algn="just">
            <a:defRPr/>
          </a:pPr>
          <a:r>
            <a:rPr lang="en-US" cap="none" sz="1000" b="1" i="0" u="sng" baseline="0">
              <a:latin typeface="Arial Greek"/>
              <a:ea typeface="Arial Greek"/>
              <a:cs typeface="Arial Greek"/>
            </a:rPr>
            <a:t>Σημειώσεις</a:t>
          </a:r>
          <a:r>
            <a:rPr lang="en-US" cap="none" sz="1000" b="1" i="0" u="none" baseline="0">
              <a:latin typeface="Arial Greek"/>
              <a:ea typeface="Arial Greek"/>
              <a:cs typeface="Arial Greek"/>
            </a:rPr>
            <a:t>: 1)</a:t>
          </a:r>
          <a:r>
            <a:rPr lang="en-US" cap="none" sz="1000" b="0" i="0" u="none" baseline="0">
              <a:latin typeface="Arial Greek"/>
              <a:ea typeface="Arial Greek"/>
              <a:cs typeface="Arial Greek"/>
            </a:rPr>
            <a:t> Οι  επενδύσεις σε πάγια στοιχεία κατά την χρήση 1.1.2003 - 31.12.2003 ανήλθαν σε € 30.273,32. </a:t>
          </a:r>
          <a:r>
            <a:rPr lang="en-US" cap="none" sz="1000" b="1" i="0" u="none" baseline="0">
              <a:latin typeface="Arial Greek"/>
              <a:ea typeface="Arial Greek"/>
              <a:cs typeface="Arial Greek"/>
            </a:rPr>
            <a:t>2)</a:t>
          </a:r>
          <a:r>
            <a:rPr lang="en-US" cap="none" sz="1000" b="0" i="0" u="none" baseline="0">
              <a:latin typeface="Arial Greek"/>
              <a:ea typeface="Arial Greek"/>
              <a:cs typeface="Arial Greek"/>
            </a:rPr>
            <a:t> Οι αποσβέσεις της χρήσεως ανήλθαν σε € 1.278.787,83 και έχουν υπολογισθεί σύμφωνα με τους ανώτερους συντελεστές του Π.Δ.299/2003. </a:t>
          </a:r>
          <a:r>
            <a:rPr lang="en-US" cap="none" sz="1000" b="1" i="0" u="none" baseline="0">
              <a:latin typeface="Arial Greek"/>
              <a:ea typeface="Arial Greek"/>
              <a:cs typeface="Arial Greek"/>
            </a:rPr>
            <a:t>3)</a:t>
          </a:r>
          <a:r>
            <a:rPr lang="en-US" cap="none" sz="1000" b="0" i="0" u="none" baseline="0">
              <a:latin typeface="Arial Greek"/>
              <a:ea typeface="Arial Greek"/>
              <a:cs typeface="Arial Greek"/>
            </a:rPr>
            <a:t> Επί των ακινήτων της εταιρείας έχουν εγγραφεί υποθήκες και προσημειώσεις υποθηκών € 3.401.027 για εξασφάλιση  τραπεζικών δανείων ανεξοφλήτου υπολοίπου  € 2.278.971,62 την 31.12.2003. </a:t>
          </a:r>
          <a:r>
            <a:rPr lang="en-US" cap="none" sz="1000" b="1" i="0" u="none" baseline="0">
              <a:latin typeface="Arial Greek"/>
              <a:ea typeface="Arial Greek"/>
              <a:cs typeface="Arial Greek"/>
            </a:rPr>
            <a:t>4)</a:t>
          </a:r>
          <a:r>
            <a:rPr lang="en-US" cap="none" sz="1000" b="0" i="0" u="none" baseline="0">
              <a:latin typeface="Arial Greek"/>
              <a:ea typeface="Arial Greek"/>
              <a:cs typeface="Arial Greek"/>
            </a:rPr>
            <a:t> Η τελευταία αναπροσαρμογή της αξίας των ακινήτων έγινε την 31η Δεκεμβρίου 2000, σύμφωνα με τις διατάξεις του Ν. 2065/1992. </a:t>
          </a:r>
          <a:r>
            <a:rPr lang="en-US" cap="none" sz="1000" b="1" i="0" u="none" baseline="0">
              <a:latin typeface="Arial Greek"/>
              <a:ea typeface="Arial Greek"/>
              <a:cs typeface="Arial Greek"/>
            </a:rPr>
            <a:t>5)</a:t>
          </a:r>
          <a:r>
            <a:rPr lang="en-US" cap="none" sz="1000" b="0" i="0" u="none" baseline="0">
              <a:latin typeface="Arial Greek"/>
              <a:ea typeface="Arial Greek"/>
              <a:cs typeface="Arial Greek"/>
            </a:rPr>
            <a:t> Το προσωπικό που απασχολεί η εταιρεία ανέρχεται σε 68 άτομα, ενώ με την υπ΄ αριθμ. 562/31.10.2003 απόφαση του Δ.Σ. της εταιρείας αποφασίσθηκε να τεθούν σε διαθεσιμότητα 41 εργαζόμενοι για το διάστημα 4.11.2003-31.12.2003, λόγω διενέργειας εργασιών τεχνικής αναδιοργάνωσης της γραμμής παραγωγής της εταιρείας. </a:t>
          </a:r>
          <a:r>
            <a:rPr lang="en-US" cap="none" sz="1000" b="1" i="0" u="none" baseline="0">
              <a:latin typeface="Arial Greek"/>
              <a:ea typeface="Arial Greek"/>
              <a:cs typeface="Arial Greek"/>
            </a:rPr>
            <a:t>6)</a:t>
          </a:r>
          <a:r>
            <a:rPr lang="en-US" cap="none" sz="1000" b="0" i="0" u="none" baseline="0">
              <a:latin typeface="Arial Greek"/>
              <a:ea typeface="Arial Greek"/>
              <a:cs typeface="Arial Greek"/>
            </a:rPr>
            <a:t> Οι ανωτέρω οικονομικές καταστάσεις καταρτίστηκαν με βάση τις ίδιες λογιστικές αρχές που καταρτίστηκαν και οι οικονομικές καταστάσεις της 31.12.2002. </a:t>
          </a:r>
          <a:r>
            <a:rPr lang="en-US" cap="none" sz="1000" b="1" i="0" u="none" baseline="0">
              <a:latin typeface="Arial Greek"/>
              <a:ea typeface="Arial Greek"/>
              <a:cs typeface="Arial Greek"/>
            </a:rPr>
            <a:t>7)</a:t>
          </a:r>
          <a:r>
            <a:rPr lang="en-US" cap="none" sz="1000" b="0" i="0" u="none" baseline="0">
              <a:latin typeface="Arial Greek"/>
              <a:ea typeface="Arial Greek"/>
              <a:cs typeface="Arial Greek"/>
            </a:rPr>
            <a:t> Η πιστοποίηση της τελευταίας Αύξησης του Μετοχικού Κεφαλαίου της εταιρείας, με καταβολή μετρητών, έγινε στις 15.9.1994. Εκδόθηκαν 565.374 μετοχές και αντλήθηκαν κεφάλαια ύψους € 5.309.455,03. </a:t>
          </a:r>
          <a:r>
            <a:rPr lang="en-US" cap="none" sz="1000" b="1" i="0" u="none" baseline="0">
              <a:latin typeface="Arial Greek"/>
              <a:ea typeface="Arial Greek"/>
              <a:cs typeface="Arial Greek"/>
            </a:rPr>
            <a:t>8)</a:t>
          </a:r>
          <a:r>
            <a:rPr lang="en-US" cap="none" sz="1000" b="0" i="0" u="none" baseline="0">
              <a:latin typeface="Arial Greek"/>
              <a:ea typeface="Arial Greek"/>
              <a:cs typeface="Arial Greek"/>
            </a:rPr>
            <a:t> Ο κύκλος εργασιών της εταιρείας αφορά τους κωδικούς δραστηριότητας (ΣΤΑΚΟΔ 91) α) 263.0 Κατασκευή Κεραμικών πλακιδίων € 3.329.243,84 β) 264.0 Κατασκευή κεράμων € 9.758,81. </a:t>
          </a:r>
          <a:r>
            <a:rPr lang="en-US" cap="none" sz="1000" b="1" i="0" u="none" baseline="0">
              <a:latin typeface="Arial Greek"/>
              <a:ea typeface="Arial Greek"/>
              <a:cs typeface="Arial Greek"/>
            </a:rPr>
            <a:t>9) </a:t>
          </a:r>
          <a:r>
            <a:rPr lang="en-US" cap="none" sz="1000" b="0" i="0" u="none" baseline="0">
              <a:latin typeface="Arial Greek"/>
              <a:ea typeface="Arial Greek"/>
              <a:cs typeface="Arial Greek"/>
            </a:rPr>
            <a:t>Δεν υπάρχουν σημαντικές επίδικες ή υπό διαιτησία διαφορές δικαστικών οργάνων που να έχουν σημαντικές επιπτώσεις στις Οικονομικές Καταστάσεις ή τη λειτουργία της επιχείρησης. </a:t>
          </a:r>
          <a:r>
            <a:rPr lang="en-US" cap="none" sz="1000" b="1" i="0" u="none" baseline="0">
              <a:latin typeface="Arial Greek"/>
              <a:ea typeface="Arial Greek"/>
              <a:cs typeface="Arial Greek"/>
            </a:rPr>
            <a:t>10)</a:t>
          </a:r>
          <a:r>
            <a:rPr lang="en-US" cap="none" sz="1000" b="0" i="0" u="none" baseline="0">
              <a:latin typeface="Arial Greek"/>
              <a:ea typeface="Arial Greek"/>
              <a:cs typeface="Arial Greek"/>
            </a:rPr>
            <a:t> Η εταιρία έχει ελεγχθεί φορολογικά μέχρι και την χρήση 2000.  </a:t>
          </a:r>
          <a:r>
            <a:rPr lang="en-US" cap="none" sz="1000" b="0" i="0" u="none" baseline="0">
              <a:solidFill>
                <a:srgbClr val="FF0000"/>
              </a:solidFill>
              <a:latin typeface="Arial Greek"/>
              <a:ea typeface="Arial Greek"/>
              <a:cs typeface="Arial Greek"/>
            </a:rPr>
            <a:t>
</a:t>
          </a:r>
          <a:r>
            <a:rPr lang="en-US" cap="none" sz="1000" b="0" i="0" u="none" baseline="0">
              <a:latin typeface="Arial Greek"/>
              <a:ea typeface="Arial Greek"/>
              <a:cs typeface="Arial Gree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3"/>
  <sheetViews>
    <sheetView zoomScale="75" zoomScaleNormal="75" workbookViewId="0" topLeftCell="C1">
      <selection activeCell="C8" sqref="C8"/>
    </sheetView>
  </sheetViews>
  <sheetFormatPr defaultColWidth="9.00390625" defaultRowHeight="19.5" customHeight="1"/>
  <cols>
    <col min="1" max="1" width="5.125" style="4" customWidth="1"/>
    <col min="2" max="2" width="11.875" style="4" customWidth="1"/>
    <col min="3" max="3" width="36.625" style="4" customWidth="1"/>
    <col min="4" max="4" width="22.75390625" style="4" customWidth="1"/>
    <col min="5" max="5" width="15.125" style="4" customWidth="1"/>
    <col min="6" max="6" width="15.125" style="4" bestFit="1" customWidth="1"/>
    <col min="7" max="7" width="17.25390625" style="4" bestFit="1" customWidth="1"/>
    <col min="8" max="8" width="16.625" style="4" customWidth="1"/>
    <col min="9" max="9" width="15.25390625" style="4" customWidth="1"/>
    <col min="10" max="10" width="16.75390625" style="4" customWidth="1"/>
    <col min="11" max="11" width="17.75390625" style="4" customWidth="1"/>
    <col min="12" max="12" width="17.625" style="4" customWidth="1"/>
    <col min="13" max="13" width="13.125" style="4" customWidth="1"/>
    <col min="14" max="14" width="13.625" style="4" customWidth="1"/>
    <col min="15" max="15" width="13.375" style="4" customWidth="1"/>
    <col min="16" max="16" width="14.25390625" style="4" customWidth="1"/>
    <col min="17" max="17" width="15.00390625" style="4" customWidth="1"/>
    <col min="18" max="18" width="54.625" style="4" customWidth="1"/>
    <col min="19" max="16384" width="8.875" style="4" customWidth="1"/>
  </cols>
  <sheetData>
    <row r="1" spans="1:17" ht="19.5" customHeight="1">
      <c r="A1" s="2"/>
      <c r="B1" s="3" t="s">
        <v>95</v>
      </c>
      <c r="C1" s="3"/>
      <c r="D1" s="3"/>
      <c r="E1" s="3"/>
      <c r="F1" s="3"/>
      <c r="G1" s="3"/>
      <c r="H1" s="3"/>
      <c r="I1" s="3"/>
      <c r="J1" s="3"/>
      <c r="K1" s="3"/>
      <c r="L1" s="3"/>
      <c r="M1" s="3"/>
      <c r="N1" s="3"/>
      <c r="O1" s="3"/>
      <c r="P1" s="3"/>
      <c r="Q1" s="3"/>
    </row>
    <row r="2" spans="1:17" ht="19.5" customHeight="1">
      <c r="A2" s="2"/>
      <c r="B2" s="5" t="s">
        <v>96</v>
      </c>
      <c r="C2" s="5"/>
      <c r="D2" s="5"/>
      <c r="E2" s="5"/>
      <c r="F2" s="5"/>
      <c r="G2" s="5"/>
      <c r="H2" s="5"/>
      <c r="I2" s="5"/>
      <c r="J2" s="5"/>
      <c r="K2" s="5"/>
      <c r="L2" s="5"/>
      <c r="M2" s="5"/>
      <c r="N2" s="5"/>
      <c r="O2" s="5"/>
      <c r="P2" s="5"/>
      <c r="Q2" s="5"/>
    </row>
    <row r="3" spans="3:4" ht="33" customHeight="1" thickBot="1">
      <c r="C3" s="6" t="s">
        <v>97</v>
      </c>
      <c r="D3" s="6"/>
    </row>
    <row r="4" spans="1:12" ht="26.25" customHeight="1">
      <c r="A4" s="203"/>
      <c r="B4" s="204" t="s">
        <v>98</v>
      </c>
      <c r="C4" s="207" t="s">
        <v>99</v>
      </c>
      <c r="D4" s="191" t="s">
        <v>100</v>
      </c>
      <c r="E4" s="197" t="s">
        <v>101</v>
      </c>
      <c r="F4" s="200" t="s">
        <v>102</v>
      </c>
      <c r="G4" s="191" t="s">
        <v>103</v>
      </c>
      <c r="H4" s="185" t="s">
        <v>104</v>
      </c>
      <c r="I4" s="185" t="s">
        <v>105</v>
      </c>
      <c r="J4" s="185" t="s">
        <v>106</v>
      </c>
      <c r="K4" s="188" t="s">
        <v>107</v>
      </c>
      <c r="L4" s="194" t="s">
        <v>108</v>
      </c>
    </row>
    <row r="5" spans="1:12" s="7" customFormat="1" ht="26.25" customHeight="1">
      <c r="A5" s="203"/>
      <c r="B5" s="205"/>
      <c r="C5" s="208"/>
      <c r="D5" s="192"/>
      <c r="E5" s="198"/>
      <c r="F5" s="201"/>
      <c r="G5" s="192"/>
      <c r="H5" s="186"/>
      <c r="I5" s="186"/>
      <c r="J5" s="186"/>
      <c r="K5" s="189"/>
      <c r="L5" s="195"/>
    </row>
    <row r="6" spans="1:12" s="8" customFormat="1" ht="30" customHeight="1" thickBot="1">
      <c r="A6" s="203"/>
      <c r="B6" s="206"/>
      <c r="C6" s="209"/>
      <c r="D6" s="193"/>
      <c r="E6" s="199"/>
      <c r="F6" s="202"/>
      <c r="G6" s="193"/>
      <c r="H6" s="187"/>
      <c r="I6" s="187"/>
      <c r="J6" s="187"/>
      <c r="K6" s="190"/>
      <c r="L6" s="196"/>
    </row>
    <row r="7" spans="1:12" ht="24.75" customHeight="1">
      <c r="A7" s="9"/>
      <c r="B7" s="10">
        <v>10</v>
      </c>
      <c r="C7" s="11" t="s">
        <v>109</v>
      </c>
      <c r="D7" s="12">
        <v>2072935470</v>
      </c>
      <c r="E7" s="12">
        <v>0</v>
      </c>
      <c r="F7" s="12">
        <v>0</v>
      </c>
      <c r="G7" s="12">
        <f aca="true" t="shared" si="0" ref="G7:G12">D7+E7-F7</f>
        <v>2072935470</v>
      </c>
      <c r="H7" s="13">
        <v>83620101</v>
      </c>
      <c r="I7" s="13">
        <v>0</v>
      </c>
      <c r="J7" s="13">
        <v>0</v>
      </c>
      <c r="K7" s="14">
        <v>83620101</v>
      </c>
      <c r="L7" s="15">
        <f aca="true" t="shared" si="1" ref="L7:L12">G7-K7</f>
        <v>1989315369</v>
      </c>
    </row>
    <row r="8" spans="1:12" ht="24.75" customHeight="1">
      <c r="A8" s="9"/>
      <c r="B8" s="16">
        <v>11</v>
      </c>
      <c r="C8" s="17" t="s">
        <v>110</v>
      </c>
      <c r="D8" s="18">
        <v>1671239865</v>
      </c>
      <c r="E8" s="18">
        <v>23450446</v>
      </c>
      <c r="F8" s="18">
        <v>0</v>
      </c>
      <c r="G8" s="18">
        <f t="shared" si="0"/>
        <v>1694690311</v>
      </c>
      <c r="H8" s="19">
        <v>734072000</v>
      </c>
      <c r="I8" s="19">
        <v>40461712</v>
      </c>
      <c r="J8" s="19">
        <v>0</v>
      </c>
      <c r="K8" s="20">
        <f>H8+I8-J8</f>
        <v>774533712</v>
      </c>
      <c r="L8" s="21">
        <f t="shared" si="1"/>
        <v>920156599</v>
      </c>
    </row>
    <row r="9" spans="1:12" ht="31.5" customHeight="1">
      <c r="A9" s="9"/>
      <c r="B9" s="16">
        <v>12</v>
      </c>
      <c r="C9" s="17" t="s">
        <v>111</v>
      </c>
      <c r="D9" s="18">
        <v>2696906305</v>
      </c>
      <c r="E9" s="18">
        <v>92609343</v>
      </c>
      <c r="F9" s="18">
        <v>419077286</v>
      </c>
      <c r="G9" s="18">
        <f t="shared" si="0"/>
        <v>2370438362</v>
      </c>
      <c r="H9" s="22">
        <v>679610876</v>
      </c>
      <c r="I9" s="23" t="s">
        <v>112</v>
      </c>
      <c r="J9" s="23">
        <v>126122319</v>
      </c>
      <c r="K9" s="20">
        <f>H9+I9-J9</f>
        <v>703900653</v>
      </c>
      <c r="L9" s="21">
        <f t="shared" si="1"/>
        <v>1666537709</v>
      </c>
    </row>
    <row r="10" spans="1:12" ht="30.75" customHeight="1">
      <c r="A10" s="24"/>
      <c r="B10" s="25">
        <v>13</v>
      </c>
      <c r="C10" s="26" t="s">
        <v>113</v>
      </c>
      <c r="D10" s="18">
        <v>153138764</v>
      </c>
      <c r="E10" s="18"/>
      <c r="F10" s="18">
        <v>0</v>
      </c>
      <c r="G10" s="18">
        <f t="shared" si="0"/>
        <v>153138764</v>
      </c>
      <c r="H10" s="22">
        <v>31974646</v>
      </c>
      <c r="I10" s="22">
        <v>10998865</v>
      </c>
      <c r="J10" s="22">
        <v>0</v>
      </c>
      <c r="K10" s="20">
        <f>H10+I10+J10</f>
        <v>42973511</v>
      </c>
      <c r="L10" s="21">
        <f t="shared" si="1"/>
        <v>110165253</v>
      </c>
    </row>
    <row r="11" spans="1:12" ht="24.75" customHeight="1">
      <c r="A11" s="9"/>
      <c r="B11" s="16">
        <v>14</v>
      </c>
      <c r="C11" s="17" t="s">
        <v>114</v>
      </c>
      <c r="D11" s="18">
        <v>57220672</v>
      </c>
      <c r="E11" s="18">
        <v>8840195</v>
      </c>
      <c r="F11" s="18">
        <v>0</v>
      </c>
      <c r="G11" s="18">
        <f t="shared" si="0"/>
        <v>66060867</v>
      </c>
      <c r="H11" s="22">
        <v>17086569</v>
      </c>
      <c r="I11" s="22">
        <v>5340260</v>
      </c>
      <c r="J11" s="22">
        <v>0</v>
      </c>
      <c r="K11" s="20">
        <f>H11+I11+J11</f>
        <v>22426829</v>
      </c>
      <c r="L11" s="21">
        <f t="shared" si="1"/>
        <v>43634038</v>
      </c>
    </row>
    <row r="12" spans="1:12" ht="24.75" customHeight="1" thickBot="1">
      <c r="A12" s="9"/>
      <c r="B12" s="27">
        <v>15</v>
      </c>
      <c r="C12" s="28" t="s">
        <v>115</v>
      </c>
      <c r="D12" s="29">
        <v>1000000</v>
      </c>
      <c r="E12" s="29">
        <v>120642524</v>
      </c>
      <c r="F12" s="29">
        <v>105198988</v>
      </c>
      <c r="G12" s="29">
        <f t="shared" si="0"/>
        <v>16443536</v>
      </c>
      <c r="H12" s="30">
        <v>0</v>
      </c>
      <c r="I12" s="30">
        <v>0</v>
      </c>
      <c r="J12" s="30">
        <v>0</v>
      </c>
      <c r="K12" s="31">
        <f>SUM(H12:J12)</f>
        <v>0</v>
      </c>
      <c r="L12" s="32">
        <f t="shared" si="1"/>
        <v>16443536</v>
      </c>
    </row>
    <row r="13" spans="1:12" ht="24.75" customHeight="1" thickBot="1">
      <c r="A13" s="9"/>
      <c r="B13" s="33"/>
      <c r="C13" s="34" t="s">
        <v>116</v>
      </c>
      <c r="D13" s="35">
        <f>SUM(D7:D12)</f>
        <v>6652441076</v>
      </c>
      <c r="E13" s="35">
        <f>SUM(E7:E12)</f>
        <v>245542508</v>
      </c>
      <c r="F13" s="35">
        <f>SUM(F7:F12)</f>
        <v>524276274</v>
      </c>
      <c r="G13" s="35">
        <f>SUM(G7:G12)</f>
        <v>6373707310</v>
      </c>
      <c r="H13" s="35">
        <f>SUM(H7:H12)</f>
        <v>1546364192</v>
      </c>
      <c r="I13" s="35">
        <f>I8+I9+I10+I11</f>
        <v>207212933</v>
      </c>
      <c r="J13" s="35">
        <f>SUM(J7:J12)</f>
        <v>126122319</v>
      </c>
      <c r="K13" s="36">
        <f>SUM(K7:K12)</f>
        <v>1627454806</v>
      </c>
      <c r="L13" s="37">
        <f>G13</f>
        <v>6373707310</v>
      </c>
    </row>
    <row r="14" spans="1:12" ht="7.5" customHeight="1" thickBot="1">
      <c r="A14" s="38"/>
      <c r="B14" s="39"/>
      <c r="C14" s="40"/>
      <c r="D14" s="40"/>
      <c r="E14" s="41"/>
      <c r="F14" s="41"/>
      <c r="G14" s="41"/>
      <c r="H14" s="41"/>
      <c r="I14" s="41"/>
      <c r="J14" s="41"/>
      <c r="K14" s="42"/>
      <c r="L14" s="43"/>
    </row>
    <row r="15" spans="1:12" ht="24.75" customHeight="1" thickBot="1">
      <c r="A15" s="9"/>
      <c r="B15" s="44"/>
      <c r="C15" s="45" t="s">
        <v>117</v>
      </c>
      <c r="D15" s="45"/>
      <c r="E15" s="46"/>
      <c r="F15" s="46"/>
      <c r="G15" s="46"/>
      <c r="H15" s="46"/>
      <c r="I15" s="46"/>
      <c r="J15" s="46"/>
      <c r="K15" s="46"/>
      <c r="L15" s="47"/>
    </row>
    <row r="16" spans="1:12" ht="24.75" customHeight="1">
      <c r="A16" s="9"/>
      <c r="B16" s="10" t="s">
        <v>118</v>
      </c>
      <c r="C16" s="11" t="s">
        <v>119</v>
      </c>
      <c r="D16" s="11">
        <v>0</v>
      </c>
      <c r="E16" s="11">
        <v>40514718</v>
      </c>
      <c r="F16" s="11">
        <v>0</v>
      </c>
      <c r="G16" s="11">
        <f aca="true" t="shared" si="2" ref="G16:G21">D16+E16-F16</f>
        <v>40514718</v>
      </c>
      <c r="H16" s="11">
        <v>0</v>
      </c>
      <c r="I16" s="11">
        <v>0</v>
      </c>
      <c r="J16" s="11">
        <v>0</v>
      </c>
      <c r="K16" s="48">
        <f>H16+I16-J16</f>
        <v>0</v>
      </c>
      <c r="L16" s="15">
        <f>G16-K16</f>
        <v>40514718</v>
      </c>
    </row>
    <row r="17" spans="1:12" ht="24.75" customHeight="1">
      <c r="A17" s="9"/>
      <c r="B17" s="16" t="s">
        <v>120</v>
      </c>
      <c r="C17" s="17" t="s">
        <v>121</v>
      </c>
      <c r="D17" s="17">
        <v>169874792</v>
      </c>
      <c r="E17" s="17">
        <v>0</v>
      </c>
      <c r="F17" s="17">
        <v>0</v>
      </c>
      <c r="G17" s="17">
        <f t="shared" si="2"/>
        <v>169874792</v>
      </c>
      <c r="H17" s="17">
        <v>0</v>
      </c>
      <c r="I17" s="17">
        <v>0</v>
      </c>
      <c r="J17" s="17">
        <v>0</v>
      </c>
      <c r="K17" s="49">
        <f>H17+I17-J17</f>
        <v>0</v>
      </c>
      <c r="L17" s="21">
        <f>G17-K17</f>
        <v>169874792</v>
      </c>
    </row>
    <row r="18" spans="1:12" ht="24.75" customHeight="1">
      <c r="A18" s="9"/>
      <c r="B18" s="16" t="s">
        <v>122</v>
      </c>
      <c r="C18" s="17" t="s">
        <v>123</v>
      </c>
      <c r="D18" s="17">
        <v>289232344</v>
      </c>
      <c r="E18" s="17">
        <v>0</v>
      </c>
      <c r="F18" s="17">
        <v>0</v>
      </c>
      <c r="G18" s="17">
        <f t="shared" si="2"/>
        <v>289232344</v>
      </c>
      <c r="H18" s="17">
        <v>0</v>
      </c>
      <c r="I18" s="17">
        <v>0</v>
      </c>
      <c r="J18" s="17">
        <v>0</v>
      </c>
      <c r="K18" s="49">
        <f>H18+I18-J18</f>
        <v>0</v>
      </c>
      <c r="L18" s="21">
        <f>G18-K18</f>
        <v>289232344</v>
      </c>
    </row>
    <row r="19" spans="1:12" ht="24.75" customHeight="1">
      <c r="A19" s="9"/>
      <c r="B19" s="16" t="s">
        <v>124</v>
      </c>
      <c r="C19" s="17" t="s">
        <v>125</v>
      </c>
      <c r="D19" s="17">
        <v>104878566</v>
      </c>
      <c r="E19" s="17">
        <v>1300000</v>
      </c>
      <c r="F19" s="17">
        <v>0</v>
      </c>
      <c r="G19" s="17">
        <f t="shared" si="2"/>
        <v>106178566</v>
      </c>
      <c r="H19" s="17">
        <v>840372</v>
      </c>
      <c r="I19" s="17">
        <v>619500</v>
      </c>
      <c r="J19" s="17">
        <v>0</v>
      </c>
      <c r="K19" s="49">
        <f>H19+I19-J19</f>
        <v>1459872</v>
      </c>
      <c r="L19" s="21">
        <f>G19-K19</f>
        <v>104718694</v>
      </c>
    </row>
    <row r="20" spans="1:12" ht="24.75" customHeight="1" thickBot="1">
      <c r="A20" s="9"/>
      <c r="B20" s="27" t="s">
        <v>126</v>
      </c>
      <c r="C20" s="28" t="s">
        <v>127</v>
      </c>
      <c r="D20" s="28">
        <v>149157550</v>
      </c>
      <c r="E20" s="28">
        <v>0</v>
      </c>
      <c r="F20" s="28">
        <v>0</v>
      </c>
      <c r="G20" s="28">
        <f t="shared" si="2"/>
        <v>149157550</v>
      </c>
      <c r="H20" s="28">
        <v>0</v>
      </c>
      <c r="I20" s="28">
        <v>0</v>
      </c>
      <c r="J20" s="28">
        <v>0</v>
      </c>
      <c r="K20" s="50">
        <f>H20+I20-J20</f>
        <v>0</v>
      </c>
      <c r="L20" s="32">
        <f>G20-K20</f>
        <v>149157550</v>
      </c>
    </row>
    <row r="21" spans="1:12" ht="24.75" customHeight="1" thickBot="1">
      <c r="A21" s="9"/>
      <c r="B21" s="51"/>
      <c r="C21" s="34" t="s">
        <v>128</v>
      </c>
      <c r="D21" s="35">
        <f>SUM(D16:D20)</f>
        <v>713143252</v>
      </c>
      <c r="E21" s="35">
        <f>SUM(E16:E20)</f>
        <v>41814718</v>
      </c>
      <c r="F21" s="35">
        <f>SUM(F16:F20)</f>
        <v>0</v>
      </c>
      <c r="G21" s="35">
        <f t="shared" si="2"/>
        <v>754957970</v>
      </c>
      <c r="H21" s="35">
        <f>SUM(H16:H20)</f>
        <v>840372</v>
      </c>
      <c r="I21" s="35">
        <f>SUM(I16:I20)</f>
        <v>619500</v>
      </c>
      <c r="J21" s="35">
        <f>SUM(J16:J20)</f>
        <v>0</v>
      </c>
      <c r="K21" s="36">
        <f>SUM(K16:K20)</f>
        <v>1459872</v>
      </c>
      <c r="L21" s="37">
        <f>SUM(L16:L20)</f>
        <v>753498098</v>
      </c>
    </row>
    <row r="22" spans="1:2" ht="8.25" customHeight="1" thickBot="1">
      <c r="A22" s="9"/>
      <c r="B22" s="9"/>
    </row>
    <row r="23" spans="1:12" ht="19.5" customHeight="1" thickBot="1">
      <c r="A23" s="52"/>
      <c r="B23" s="183" t="s">
        <v>129</v>
      </c>
      <c r="C23" s="184"/>
      <c r="D23" s="53">
        <f>D13+D21</f>
        <v>7365584328</v>
      </c>
      <c r="E23" s="53">
        <f aca="true" t="shared" si="3" ref="E23:L23">E13+E21</f>
        <v>287357226</v>
      </c>
      <c r="F23" s="53">
        <f t="shared" si="3"/>
        <v>524276274</v>
      </c>
      <c r="G23" s="53">
        <f t="shared" si="3"/>
        <v>7128665280</v>
      </c>
      <c r="H23" s="53">
        <f t="shared" si="3"/>
        <v>1547204564</v>
      </c>
      <c r="I23" s="53">
        <f t="shared" si="3"/>
        <v>207832433</v>
      </c>
      <c r="J23" s="53">
        <f t="shared" si="3"/>
        <v>126122319</v>
      </c>
      <c r="K23" s="53">
        <f t="shared" si="3"/>
        <v>1628914678</v>
      </c>
      <c r="L23" s="54">
        <f t="shared" si="3"/>
        <v>7127205408</v>
      </c>
    </row>
  </sheetData>
  <mergeCells count="13">
    <mergeCell ref="A4:A6"/>
    <mergeCell ref="B4:B6"/>
    <mergeCell ref="C4:C6"/>
    <mergeCell ref="D4:D6"/>
    <mergeCell ref="L4:L6"/>
    <mergeCell ref="E4:E6"/>
    <mergeCell ref="F4:F6"/>
    <mergeCell ref="H4:H6"/>
    <mergeCell ref="B23:C23"/>
    <mergeCell ref="I4:I6"/>
    <mergeCell ref="J4:J6"/>
    <mergeCell ref="K4:K6"/>
    <mergeCell ref="G4:G6"/>
  </mergeCells>
  <printOptions horizontalCentered="1"/>
  <pageMargins left="0" right="0" top="0.5905511811023623" bottom="0.5905511811023623"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S171"/>
  <sheetViews>
    <sheetView tabSelected="1" zoomScale="90" zoomScaleNormal="90" zoomScaleSheetLayoutView="100" workbookViewId="0" topLeftCell="A25">
      <selection activeCell="D37" sqref="D37"/>
    </sheetView>
  </sheetViews>
  <sheetFormatPr defaultColWidth="9.125" defaultRowHeight="12.75"/>
  <cols>
    <col min="1" max="1" width="47.875" style="59" customWidth="1"/>
    <col min="2" max="2" width="13.25390625" style="59" customWidth="1"/>
    <col min="3" max="3" width="0.6171875" style="59" customWidth="1"/>
    <col min="4" max="4" width="12.00390625" style="59" customWidth="1"/>
    <col min="5" max="5" width="0.2421875" style="59" customWidth="1"/>
    <col min="6" max="6" width="13.25390625" style="94" customWidth="1"/>
    <col min="7" max="7" width="0.6171875" style="59" customWidth="1"/>
    <col min="8" max="8" width="13.375" style="59" customWidth="1"/>
    <col min="9" max="9" width="0.2421875" style="59" customWidth="1"/>
    <col min="10" max="10" width="12.25390625" style="59" customWidth="1"/>
    <col min="11" max="11" width="0.2421875" style="59" customWidth="1"/>
    <col min="12" max="12" width="13.25390625" style="77" customWidth="1"/>
    <col min="13" max="13" width="0.74609375" style="59" customWidth="1"/>
    <col min="14" max="14" width="51.75390625" style="59" customWidth="1"/>
    <col min="15" max="15" width="0.6171875" style="59" customWidth="1"/>
    <col min="16" max="16" width="13.25390625" style="59" customWidth="1"/>
    <col min="17" max="17" width="0.6171875" style="59" customWidth="1"/>
    <col min="18" max="18" width="15.00390625" style="59" customWidth="1"/>
    <col min="19" max="16384" width="11.125" style="59" customWidth="1"/>
  </cols>
  <sheetData>
    <row r="1" spans="1:18" s="57" customFormat="1" ht="12">
      <c r="A1" s="212" t="s">
        <v>0</v>
      </c>
      <c r="B1" s="212"/>
      <c r="C1" s="212"/>
      <c r="D1" s="212"/>
      <c r="E1" s="212"/>
      <c r="F1" s="212"/>
      <c r="G1" s="212"/>
      <c r="H1" s="212"/>
      <c r="I1" s="212"/>
      <c r="J1" s="212"/>
      <c r="K1" s="212"/>
      <c r="L1" s="212"/>
      <c r="M1" s="212"/>
      <c r="N1" s="212"/>
      <c r="O1" s="212"/>
      <c r="P1" s="212"/>
      <c r="Q1" s="212"/>
      <c r="R1" s="212"/>
    </row>
    <row r="2" spans="1:18" s="57" customFormat="1" ht="12">
      <c r="A2" s="212" t="s">
        <v>1</v>
      </c>
      <c r="B2" s="212"/>
      <c r="C2" s="212"/>
      <c r="D2" s="212"/>
      <c r="E2" s="212"/>
      <c r="F2" s="212"/>
      <c r="G2" s="212"/>
      <c r="H2" s="212"/>
      <c r="I2" s="212"/>
      <c r="J2" s="212"/>
      <c r="K2" s="212"/>
      <c r="L2" s="212"/>
      <c r="M2" s="212"/>
      <c r="N2" s="212"/>
      <c r="O2" s="212"/>
      <c r="P2" s="212"/>
      <c r="Q2" s="212"/>
      <c r="R2" s="212"/>
    </row>
    <row r="3" spans="1:19" s="57" customFormat="1" ht="12">
      <c r="A3" s="212" t="s">
        <v>172</v>
      </c>
      <c r="B3" s="212"/>
      <c r="C3" s="212"/>
      <c r="D3" s="212"/>
      <c r="E3" s="212"/>
      <c r="F3" s="212"/>
      <c r="G3" s="212"/>
      <c r="H3" s="212"/>
      <c r="I3" s="212"/>
      <c r="J3" s="212"/>
      <c r="K3" s="212"/>
      <c r="L3" s="212"/>
      <c r="M3" s="212"/>
      <c r="N3" s="212"/>
      <c r="O3" s="212"/>
      <c r="P3" s="212"/>
      <c r="Q3" s="212"/>
      <c r="R3" s="212"/>
      <c r="S3" s="181"/>
    </row>
    <row r="4" spans="1:19" s="57" customFormat="1" ht="12.75">
      <c r="A4" s="212" t="s">
        <v>173</v>
      </c>
      <c r="B4" s="212"/>
      <c r="C4" s="212"/>
      <c r="D4" s="212"/>
      <c r="E4" s="212"/>
      <c r="F4" s="212"/>
      <c r="G4" s="212"/>
      <c r="H4" s="212"/>
      <c r="I4" s="212"/>
      <c r="J4" s="212"/>
      <c r="K4" s="212"/>
      <c r="L4" s="212"/>
      <c r="M4" s="212"/>
      <c r="N4" s="212"/>
      <c r="O4" s="212"/>
      <c r="P4" s="212"/>
      <c r="Q4" s="212"/>
      <c r="R4" s="212"/>
      <c r="S4" s="182"/>
    </row>
    <row r="5" spans="1:19" s="57" customFormat="1" ht="12.75">
      <c r="A5" s="212" t="s">
        <v>157</v>
      </c>
      <c r="B5" s="212"/>
      <c r="C5" s="212"/>
      <c r="D5" s="212"/>
      <c r="E5" s="212"/>
      <c r="F5" s="212"/>
      <c r="G5" s="212"/>
      <c r="H5" s="212"/>
      <c r="I5" s="212"/>
      <c r="J5" s="212"/>
      <c r="K5" s="212"/>
      <c r="L5" s="212"/>
      <c r="M5" s="212"/>
      <c r="N5" s="212"/>
      <c r="O5" s="212"/>
      <c r="P5" s="212"/>
      <c r="Q5" s="212"/>
      <c r="R5" s="212"/>
      <c r="S5" s="182"/>
    </row>
    <row r="6" spans="1:19" ht="12.75">
      <c r="A6" s="213" t="s">
        <v>158</v>
      </c>
      <c r="B6" s="213"/>
      <c r="C6" s="213"/>
      <c r="D6" s="213"/>
      <c r="E6" s="213"/>
      <c r="F6" s="213"/>
      <c r="G6" s="213"/>
      <c r="H6" s="213"/>
      <c r="I6" s="213"/>
      <c r="J6" s="213"/>
      <c r="K6" s="213"/>
      <c r="L6" s="213"/>
      <c r="M6" s="213"/>
      <c r="N6" s="213"/>
      <c r="O6" s="213"/>
      <c r="P6" s="213"/>
      <c r="Q6" s="213"/>
      <c r="R6" s="213"/>
      <c r="S6" s="182"/>
    </row>
    <row r="7" spans="1:19" ht="12.75">
      <c r="A7" s="60" t="s">
        <v>2</v>
      </c>
      <c r="B7" s="58"/>
      <c r="C7" s="58"/>
      <c r="D7" s="58"/>
      <c r="E7" s="58"/>
      <c r="F7" s="61"/>
      <c r="G7" s="58"/>
      <c r="H7" s="58"/>
      <c r="I7" s="58"/>
      <c r="J7" s="58"/>
      <c r="K7" s="58"/>
      <c r="L7" s="58"/>
      <c r="M7" s="58"/>
      <c r="N7" s="62" t="s">
        <v>3</v>
      </c>
      <c r="O7" s="58"/>
      <c r="P7" s="58"/>
      <c r="Q7" s="58"/>
      <c r="R7" s="58"/>
      <c r="S7" s="182"/>
    </row>
    <row r="8" spans="2:19" s="63" customFormat="1" ht="18.75" customHeight="1">
      <c r="B8" s="214" t="s">
        <v>174</v>
      </c>
      <c r="C8" s="214"/>
      <c r="D8" s="214"/>
      <c r="E8" s="214"/>
      <c r="F8" s="214"/>
      <c r="H8" s="215" t="s">
        <v>175</v>
      </c>
      <c r="I8" s="215"/>
      <c r="J8" s="215"/>
      <c r="K8" s="215"/>
      <c r="L8" s="215"/>
      <c r="S8" s="182"/>
    </row>
    <row r="9" spans="2:19" s="64" customFormat="1" ht="17.25" customHeight="1">
      <c r="B9" s="211"/>
      <c r="C9" s="211"/>
      <c r="D9" s="211"/>
      <c r="E9" s="211"/>
      <c r="F9" s="66" t="s">
        <v>4</v>
      </c>
      <c r="H9" s="211"/>
      <c r="I9" s="211"/>
      <c r="J9" s="211"/>
      <c r="K9" s="67"/>
      <c r="L9" s="67" t="s">
        <v>4</v>
      </c>
      <c r="O9" s="210"/>
      <c r="P9" s="210" t="s">
        <v>176</v>
      </c>
      <c r="Q9" s="68"/>
      <c r="R9" s="210" t="s">
        <v>177</v>
      </c>
      <c r="S9" s="165"/>
    </row>
    <row r="10" spans="2:19" s="64" customFormat="1" ht="3.75" customHeight="1">
      <c r="B10" s="65"/>
      <c r="C10" s="65"/>
      <c r="D10" s="65"/>
      <c r="E10" s="65"/>
      <c r="F10" s="66"/>
      <c r="H10" s="58"/>
      <c r="I10" s="58"/>
      <c r="J10" s="58"/>
      <c r="K10" s="67"/>
      <c r="L10" s="67"/>
      <c r="N10" s="62"/>
      <c r="O10" s="210"/>
      <c r="P10" s="210"/>
      <c r="Q10" s="68"/>
      <c r="R10" s="210"/>
      <c r="S10" s="165"/>
    </row>
    <row r="11" spans="2:19" ht="29.25" customHeight="1">
      <c r="B11" s="69" t="s">
        <v>5</v>
      </c>
      <c r="C11" s="70"/>
      <c r="D11" s="70" t="s">
        <v>6</v>
      </c>
      <c r="E11" s="70"/>
      <c r="F11" s="71" t="s">
        <v>7</v>
      </c>
      <c r="H11" s="69" t="s">
        <v>5</v>
      </c>
      <c r="I11" s="70"/>
      <c r="J11" s="70" t="s">
        <v>6</v>
      </c>
      <c r="K11" s="70"/>
      <c r="L11" s="71" t="s">
        <v>7</v>
      </c>
      <c r="O11" s="210"/>
      <c r="P11" s="210"/>
      <c r="Q11" s="56"/>
      <c r="R11" s="210"/>
      <c r="S11" s="165"/>
    </row>
    <row r="12" spans="1:18" ht="12.75" customHeight="1">
      <c r="A12" s="60" t="s">
        <v>8</v>
      </c>
      <c r="B12" s="72"/>
      <c r="C12" s="72"/>
      <c r="D12" s="72"/>
      <c r="E12" s="73"/>
      <c r="F12" s="74"/>
      <c r="H12" s="72"/>
      <c r="I12" s="72"/>
      <c r="J12" s="72"/>
      <c r="K12" s="73"/>
      <c r="L12" s="74"/>
      <c r="N12" s="64" t="s">
        <v>9</v>
      </c>
      <c r="O12" s="75"/>
      <c r="P12" s="76"/>
      <c r="Q12" s="77"/>
      <c r="R12" s="75"/>
    </row>
    <row r="13" spans="1:18" ht="12.75" customHeight="1">
      <c r="A13" s="78" t="s">
        <v>10</v>
      </c>
      <c r="B13" s="79">
        <v>498532.04</v>
      </c>
      <c r="C13" s="72"/>
      <c r="D13" s="80" t="s">
        <v>11</v>
      </c>
      <c r="E13" s="73"/>
      <c r="F13" s="74">
        <v>498532.04</v>
      </c>
      <c r="H13" s="79">
        <v>498532.04</v>
      </c>
      <c r="I13" s="72"/>
      <c r="J13" s="80" t="s">
        <v>11</v>
      </c>
      <c r="K13" s="73"/>
      <c r="L13" s="74">
        <v>498532.04</v>
      </c>
      <c r="N13" s="81" t="s">
        <v>159</v>
      </c>
      <c r="O13" s="75"/>
      <c r="P13" s="76"/>
      <c r="Q13" s="77"/>
      <c r="R13" s="75"/>
    </row>
    <row r="14" spans="1:18" ht="12.75" customHeight="1" thickBot="1">
      <c r="A14" s="78" t="s">
        <v>12</v>
      </c>
      <c r="B14" s="79">
        <v>848810.99</v>
      </c>
      <c r="C14" s="72"/>
      <c r="D14" s="80" t="s">
        <v>11</v>
      </c>
      <c r="E14" s="73"/>
      <c r="F14" s="74">
        <v>848810.99</v>
      </c>
      <c r="H14" s="79">
        <v>848810.99</v>
      </c>
      <c r="I14" s="72"/>
      <c r="J14" s="80" t="s">
        <v>11</v>
      </c>
      <c r="K14" s="73"/>
      <c r="L14" s="74">
        <v>848810.99</v>
      </c>
      <c r="N14" s="82" t="s">
        <v>13</v>
      </c>
      <c r="O14" s="83"/>
      <c r="P14" s="84">
        <v>8792687</v>
      </c>
      <c r="Q14" s="77"/>
      <c r="R14" s="84">
        <v>8792687</v>
      </c>
    </row>
    <row r="15" spans="1:18" ht="12.75" customHeight="1" thickTop="1">
      <c r="A15" s="78" t="s">
        <v>14</v>
      </c>
      <c r="B15" s="86">
        <v>375519.35</v>
      </c>
      <c r="C15" s="87"/>
      <c r="D15" s="86">
        <v>76806.28</v>
      </c>
      <c r="E15" s="87"/>
      <c r="F15" s="74">
        <f>B15-D15</f>
        <v>298713.06999999995</v>
      </c>
      <c r="H15" s="86">
        <v>349139.35</v>
      </c>
      <c r="I15" s="87"/>
      <c r="J15" s="86">
        <v>46314.59</v>
      </c>
      <c r="K15" s="87"/>
      <c r="L15" s="74">
        <v>302824.76</v>
      </c>
      <c r="O15" s="75"/>
      <c r="P15" s="76"/>
      <c r="Q15" s="77"/>
      <c r="R15" s="76"/>
    </row>
    <row r="16" spans="1:18" ht="12.75" customHeight="1" thickBot="1">
      <c r="A16" s="78" t="s">
        <v>161</v>
      </c>
      <c r="B16" s="88">
        <v>437733.09</v>
      </c>
      <c r="C16" s="87"/>
      <c r="D16" s="89" t="s">
        <v>11</v>
      </c>
      <c r="E16" s="87"/>
      <c r="F16" s="88">
        <v>437733.09</v>
      </c>
      <c r="H16" s="88">
        <v>437733.09</v>
      </c>
      <c r="I16" s="87"/>
      <c r="J16" s="89" t="s">
        <v>11</v>
      </c>
      <c r="K16" s="87"/>
      <c r="L16" s="88">
        <v>437733.09</v>
      </c>
      <c r="N16" s="64" t="s">
        <v>136</v>
      </c>
      <c r="O16" s="83"/>
      <c r="P16" s="84">
        <v>736491.89</v>
      </c>
      <c r="Q16" s="90"/>
      <c r="R16" s="84">
        <v>736491.89</v>
      </c>
    </row>
    <row r="17" spans="2:18" ht="12.75" customHeight="1" thickBot="1" thickTop="1">
      <c r="B17" s="93">
        <f>SUM(B13:B16)</f>
        <v>2160595.4699999997</v>
      </c>
      <c r="C17" s="92"/>
      <c r="D17" s="91">
        <f>D15</f>
        <v>76806.28</v>
      </c>
      <c r="E17" s="92"/>
      <c r="F17" s="93">
        <f>SUM(F13:F16)</f>
        <v>2083789.1900000002</v>
      </c>
      <c r="G17" s="64"/>
      <c r="H17" s="93">
        <f>SUM(H13:H16)</f>
        <v>2134215.4699999997</v>
      </c>
      <c r="I17" s="92"/>
      <c r="J17" s="91">
        <f>J15</f>
        <v>46314.59</v>
      </c>
      <c r="K17" s="92"/>
      <c r="L17" s="93">
        <f>SUM(L13:L16)</f>
        <v>2087900.8800000001</v>
      </c>
      <c r="O17" s="75"/>
      <c r="P17" s="76"/>
      <c r="Q17" s="77"/>
      <c r="R17" s="76"/>
    </row>
    <row r="18" spans="1:18" ht="12.75" customHeight="1" thickTop="1">
      <c r="A18" s="60" t="s">
        <v>15</v>
      </c>
      <c r="C18" s="73"/>
      <c r="E18" s="73"/>
      <c r="I18" s="73"/>
      <c r="K18" s="73"/>
      <c r="L18" s="94"/>
      <c r="N18" s="64" t="s">
        <v>16</v>
      </c>
      <c r="O18" s="75"/>
      <c r="P18" s="76"/>
      <c r="Q18" s="77"/>
      <c r="R18" s="76"/>
    </row>
    <row r="19" spans="1:18" ht="12.75" customHeight="1">
      <c r="A19" s="60" t="s">
        <v>17</v>
      </c>
      <c r="L19" s="94"/>
      <c r="N19" s="82" t="s">
        <v>137</v>
      </c>
      <c r="O19" s="96"/>
      <c r="P19" s="97"/>
      <c r="Q19" s="77"/>
      <c r="R19" s="97"/>
    </row>
    <row r="20" spans="1:18" ht="12.75" customHeight="1">
      <c r="A20" s="72" t="s">
        <v>18</v>
      </c>
      <c r="B20" s="88">
        <v>118898.66</v>
      </c>
      <c r="C20" s="90"/>
      <c r="D20" s="89" t="s">
        <v>11</v>
      </c>
      <c r="E20" s="73"/>
      <c r="F20" s="88">
        <v>118898.66</v>
      </c>
      <c r="H20" s="88">
        <v>118898.66</v>
      </c>
      <c r="I20" s="90"/>
      <c r="J20" s="89" t="s">
        <v>11</v>
      </c>
      <c r="K20" s="73"/>
      <c r="L20" s="88">
        <v>118898.66</v>
      </c>
      <c r="M20" s="98"/>
      <c r="N20" s="82" t="s">
        <v>138</v>
      </c>
      <c r="O20" s="99"/>
      <c r="P20" s="100">
        <v>38011.48</v>
      </c>
      <c r="Q20" s="77"/>
      <c r="R20" s="100">
        <v>38011.48</v>
      </c>
    </row>
    <row r="21" spans="1:18" ht="12.75" customHeight="1" thickBot="1">
      <c r="A21" s="60"/>
      <c r="B21" s="91">
        <v>118898.66</v>
      </c>
      <c r="C21" s="101"/>
      <c r="D21" s="102" t="s">
        <v>11</v>
      </c>
      <c r="E21" s="92">
        <f>SUM(E20)</f>
        <v>0</v>
      </c>
      <c r="F21" s="91">
        <v>118898.66</v>
      </c>
      <c r="G21" s="64"/>
      <c r="H21" s="91">
        <v>118898.66</v>
      </c>
      <c r="I21" s="101"/>
      <c r="J21" s="102" t="s">
        <v>11</v>
      </c>
      <c r="K21" s="92">
        <f>SUM(K20)</f>
        <v>0</v>
      </c>
      <c r="L21" s="91">
        <v>118898.66</v>
      </c>
      <c r="M21" s="90"/>
      <c r="N21" s="82" t="s">
        <v>139</v>
      </c>
      <c r="O21" s="99"/>
      <c r="P21" s="100"/>
      <c r="Q21" s="77"/>
      <c r="R21" s="100"/>
    </row>
    <row r="22" spans="1:18" ht="12.75" customHeight="1" thickTop="1">
      <c r="A22" s="72" t="s">
        <v>19</v>
      </c>
      <c r="C22" s="73"/>
      <c r="E22" s="73"/>
      <c r="I22" s="73"/>
      <c r="K22" s="73"/>
      <c r="L22" s="94"/>
      <c r="N22" s="82" t="s">
        <v>20</v>
      </c>
      <c r="O22" s="103"/>
      <c r="P22" s="104">
        <v>20950.21</v>
      </c>
      <c r="Q22" s="90"/>
      <c r="R22" s="104">
        <v>20950.21</v>
      </c>
    </row>
    <row r="23" spans="1:18" ht="12.75" customHeight="1">
      <c r="A23" s="82" t="s">
        <v>21</v>
      </c>
      <c r="B23" s="94">
        <v>3900475.54</v>
      </c>
      <c r="C23" s="94"/>
      <c r="D23" s="105" t="s">
        <v>11</v>
      </c>
      <c r="F23" s="94">
        <v>3900475.54</v>
      </c>
      <c r="H23" s="94">
        <v>3900475.56</v>
      </c>
      <c r="I23" s="94"/>
      <c r="J23" s="105" t="s">
        <v>11</v>
      </c>
      <c r="L23" s="94">
        <v>3900475.56</v>
      </c>
      <c r="N23" s="55" t="s">
        <v>140</v>
      </c>
      <c r="O23" s="107"/>
      <c r="P23" s="94">
        <v>4187761.1093176818</v>
      </c>
      <c r="Q23" s="90"/>
      <c r="R23" s="94">
        <v>4187761.1093176818</v>
      </c>
    </row>
    <row r="24" spans="1:18" ht="12.75" customHeight="1">
      <c r="A24" s="82" t="s">
        <v>160</v>
      </c>
      <c r="B24" s="86">
        <v>2182974.04</v>
      </c>
      <c r="C24" s="103"/>
      <c r="D24" s="86">
        <v>245400.17</v>
      </c>
      <c r="E24" s="73"/>
      <c r="F24" s="94">
        <f>B24-D24</f>
        <v>1937573.87</v>
      </c>
      <c r="H24" s="86">
        <v>2182974.09</v>
      </c>
      <c r="I24" s="103"/>
      <c r="J24" s="86">
        <v>245400.24</v>
      </c>
      <c r="K24" s="73"/>
      <c r="L24" s="94">
        <v>1937573.85</v>
      </c>
      <c r="N24" s="55" t="s">
        <v>141</v>
      </c>
      <c r="O24" s="108"/>
      <c r="P24" s="109">
        <v>-2089145.73</v>
      </c>
      <c r="Q24" s="77"/>
      <c r="R24" s="109">
        <v>-1537684.85</v>
      </c>
    </row>
    <row r="25" spans="1:18" ht="12.75" customHeight="1" thickBot="1">
      <c r="A25" s="82" t="s">
        <v>22</v>
      </c>
      <c r="B25" s="94">
        <v>5172470.9</v>
      </c>
      <c r="C25" s="86"/>
      <c r="D25" s="94">
        <v>2750242</v>
      </c>
      <c r="E25" s="87"/>
      <c r="F25" s="94">
        <f>B25-D25</f>
        <v>2422228.9000000004</v>
      </c>
      <c r="H25" s="94">
        <v>5172470.9</v>
      </c>
      <c r="I25" s="86"/>
      <c r="J25" s="94">
        <v>2506453.4</v>
      </c>
      <c r="K25" s="87"/>
      <c r="L25" s="94">
        <f>H25-J25</f>
        <v>2666017.5000000005</v>
      </c>
      <c r="O25" s="111"/>
      <c r="P25" s="112">
        <f>SUM(P19:P24)</f>
        <v>2157577.069317682</v>
      </c>
      <c r="Q25" s="77"/>
      <c r="R25" s="112">
        <f>SUM(R19:R24)</f>
        <v>2709037.949317682</v>
      </c>
    </row>
    <row r="26" spans="1:18" ht="12.75" customHeight="1" thickTop="1">
      <c r="A26" s="82" t="s">
        <v>23</v>
      </c>
      <c r="C26" s="94"/>
      <c r="I26" s="94"/>
      <c r="L26" s="94"/>
      <c r="N26" s="81" t="s">
        <v>24</v>
      </c>
      <c r="O26" s="75"/>
      <c r="P26" s="76"/>
      <c r="Q26" s="77"/>
      <c r="R26" s="76"/>
    </row>
    <row r="27" spans="1:18" ht="14.25" customHeight="1">
      <c r="A27" s="82" t="s">
        <v>25</v>
      </c>
      <c r="B27" s="94">
        <v>7147280.76</v>
      </c>
      <c r="C27" s="94"/>
      <c r="D27" s="94">
        <v>3878490.47</v>
      </c>
      <c r="F27" s="94">
        <f>B27-D27</f>
        <v>3268790.2899999996</v>
      </c>
      <c r="H27" s="94">
        <v>7148796.48</v>
      </c>
      <c r="I27" s="94"/>
      <c r="J27" s="94">
        <v>2971260.36</v>
      </c>
      <c r="L27" s="94">
        <f>H27-J27</f>
        <v>4177536.1200000006</v>
      </c>
      <c r="N27" s="82" t="s">
        <v>142</v>
      </c>
      <c r="O27" s="103"/>
      <c r="P27" s="94">
        <v>75098.88481291269</v>
      </c>
      <c r="Q27" s="77"/>
      <c r="R27" s="94">
        <v>75098.88481291269</v>
      </c>
    </row>
    <row r="28" spans="1:18" ht="14.25" customHeight="1">
      <c r="A28" s="82" t="s">
        <v>26</v>
      </c>
      <c r="B28" s="94">
        <v>365770.78</v>
      </c>
      <c r="C28" s="94"/>
      <c r="D28" s="94">
        <v>207762.57</v>
      </c>
      <c r="F28" s="94">
        <f>B28-D28</f>
        <v>158008.21000000002</v>
      </c>
      <c r="H28" s="94">
        <v>450952.77</v>
      </c>
      <c r="I28" s="94"/>
      <c r="J28" s="94">
        <v>190748.09</v>
      </c>
      <c r="L28" s="94">
        <f>H28-J28</f>
        <v>260204.68000000002</v>
      </c>
      <c r="N28" s="82" t="s">
        <v>143</v>
      </c>
      <c r="O28" s="103"/>
      <c r="P28" s="94">
        <v>23008.537050623625</v>
      </c>
      <c r="Q28" s="90"/>
      <c r="R28" s="94">
        <v>23008.537050623625</v>
      </c>
    </row>
    <row r="29" spans="1:18" ht="12.75" customHeight="1">
      <c r="A29" s="82" t="s">
        <v>27</v>
      </c>
      <c r="B29" s="94">
        <v>255507.32</v>
      </c>
      <c r="C29" s="94"/>
      <c r="D29" s="94">
        <v>184293.72</v>
      </c>
      <c r="F29" s="94">
        <f>B29-D29</f>
        <v>71213.6</v>
      </c>
      <c r="H29" s="94">
        <v>252591</v>
      </c>
      <c r="I29" s="94"/>
      <c r="J29" s="94">
        <v>145521.62</v>
      </c>
      <c r="L29" s="94">
        <f>H29-J29</f>
        <v>107069.38</v>
      </c>
      <c r="N29" s="82" t="s">
        <v>144</v>
      </c>
      <c r="O29" s="103"/>
      <c r="P29" s="94">
        <v>67062.33308877476</v>
      </c>
      <c r="Q29" s="77"/>
      <c r="R29" s="94">
        <v>67062.33308877476</v>
      </c>
    </row>
    <row r="30" spans="1:18" ht="12.75" customHeight="1" thickBot="1">
      <c r="A30" s="82"/>
      <c r="B30" s="93">
        <f>SUM(B23:B29)</f>
        <v>19024479.340000004</v>
      </c>
      <c r="C30" s="114"/>
      <c r="D30" s="93">
        <f>SUM(D23:D29)</f>
        <v>7266188.930000001</v>
      </c>
      <c r="E30" s="114"/>
      <c r="F30" s="93">
        <f>SUM(F23:F29)</f>
        <v>11758290.41</v>
      </c>
      <c r="G30" s="115"/>
      <c r="H30" s="93">
        <f>SUM(H23:H29)</f>
        <v>19108260.8</v>
      </c>
      <c r="I30" s="114"/>
      <c r="J30" s="93">
        <f>SUM(J23:J29)</f>
        <v>6059383.71</v>
      </c>
      <c r="K30" s="114"/>
      <c r="L30" s="93">
        <f>SUM(L23:L29)</f>
        <v>13048877.090000002</v>
      </c>
      <c r="N30" s="82" t="s">
        <v>145</v>
      </c>
      <c r="O30" s="107"/>
      <c r="P30" s="110">
        <v>810219.28</v>
      </c>
      <c r="Q30" s="77"/>
      <c r="R30" s="110">
        <v>810219.28</v>
      </c>
    </row>
    <row r="31" spans="1:18" ht="12.75" customHeight="1" thickBot="1" thickTop="1">
      <c r="A31" s="60" t="s">
        <v>28</v>
      </c>
      <c r="B31" s="116">
        <f>B30+B21</f>
        <v>19143378.000000004</v>
      </c>
      <c r="C31" s="92"/>
      <c r="D31" s="116">
        <f>D30</f>
        <v>7266188.930000001</v>
      </c>
      <c r="E31" s="92"/>
      <c r="F31" s="116">
        <f>F30+F21</f>
        <v>11877189.07</v>
      </c>
      <c r="G31" s="64"/>
      <c r="H31" s="116">
        <f>H30+H21</f>
        <v>19227159.46</v>
      </c>
      <c r="I31" s="92"/>
      <c r="J31" s="116">
        <f>J30</f>
        <v>6059383.71</v>
      </c>
      <c r="K31" s="92"/>
      <c r="L31" s="116">
        <f>L30+L21</f>
        <v>13167775.750000002</v>
      </c>
      <c r="O31" s="111"/>
      <c r="P31" s="112">
        <f>SUM(P27:P30)</f>
        <v>975389.0349523111</v>
      </c>
      <c r="Q31" s="77"/>
      <c r="R31" s="112">
        <f>SUM(R27:R30)</f>
        <v>975389.0349523111</v>
      </c>
    </row>
    <row r="32" spans="1:18" ht="12.75" thickTop="1">
      <c r="A32" s="60" t="s">
        <v>29</v>
      </c>
      <c r="B32" s="73"/>
      <c r="C32" s="73"/>
      <c r="D32" s="73"/>
      <c r="E32" s="73"/>
      <c r="H32" s="73"/>
      <c r="I32" s="73"/>
      <c r="J32" s="73"/>
      <c r="K32" s="73"/>
      <c r="L32" s="94"/>
      <c r="N32" s="64" t="s">
        <v>146</v>
      </c>
      <c r="O32" s="75"/>
      <c r="P32" s="104"/>
      <c r="Q32" s="77"/>
      <c r="R32" s="104"/>
    </row>
    <row r="33" spans="1:18" ht="12">
      <c r="A33" s="60" t="s">
        <v>30</v>
      </c>
      <c r="B33" s="77"/>
      <c r="D33" s="77"/>
      <c r="H33" s="77"/>
      <c r="J33" s="77"/>
      <c r="L33" s="94"/>
      <c r="N33" s="59" t="s">
        <v>152</v>
      </c>
      <c r="O33" s="75"/>
      <c r="P33" s="136">
        <v>-1491367.79</v>
      </c>
      <c r="Q33" s="90"/>
      <c r="R33" s="136">
        <v>-788258.57</v>
      </c>
    </row>
    <row r="34" spans="1:18" ht="12.75" customHeight="1">
      <c r="A34" s="72" t="s">
        <v>31</v>
      </c>
      <c r="B34" s="77"/>
      <c r="D34" s="90"/>
      <c r="F34" s="105" t="s">
        <v>11</v>
      </c>
      <c r="H34" s="77"/>
      <c r="J34" s="90"/>
      <c r="L34" s="105" t="s">
        <v>11</v>
      </c>
      <c r="N34" s="170" t="s">
        <v>180</v>
      </c>
      <c r="O34" s="118"/>
      <c r="P34" s="136">
        <v>-788258.57</v>
      </c>
      <c r="R34" s="134" t="s">
        <v>11</v>
      </c>
    </row>
    <row r="35" spans="1:18" ht="14.25" customHeight="1" thickBot="1">
      <c r="A35" s="72" t="s">
        <v>32</v>
      </c>
      <c r="B35" s="95"/>
      <c r="C35" s="120"/>
      <c r="D35" s="73"/>
      <c r="E35" s="73"/>
      <c r="F35" s="110">
        <v>17822.83</v>
      </c>
      <c r="H35" s="120"/>
      <c r="I35" s="120"/>
      <c r="J35" s="73"/>
      <c r="K35" s="73"/>
      <c r="L35" s="110">
        <v>17472.83</v>
      </c>
      <c r="P35" s="119">
        <f>SUM(P33:P34)</f>
        <v>-2279626.36</v>
      </c>
      <c r="Q35" s="101"/>
      <c r="R35" s="119">
        <f>SUM(R33:R34)</f>
        <v>-788258.57</v>
      </c>
    </row>
    <row r="36" spans="1:12" ht="14.25" customHeight="1" thickBot="1" thickTop="1">
      <c r="A36" s="72"/>
      <c r="B36" s="120"/>
      <c r="C36" s="120"/>
      <c r="D36" s="73"/>
      <c r="E36" s="73"/>
      <c r="F36" s="93">
        <f>F35</f>
        <v>17822.83</v>
      </c>
      <c r="G36" s="64"/>
      <c r="H36" s="120"/>
      <c r="I36" s="120"/>
      <c r="J36" s="73"/>
      <c r="K36" s="73"/>
      <c r="L36" s="93">
        <f>L35</f>
        <v>17472.83</v>
      </c>
    </row>
    <row r="37" spans="1:18" ht="12.75" customHeight="1" thickBot="1" thickTop="1">
      <c r="A37" s="60" t="s">
        <v>149</v>
      </c>
      <c r="B37" s="120"/>
      <c r="C37" s="120"/>
      <c r="D37" s="73"/>
      <c r="E37" s="73"/>
      <c r="F37" s="116">
        <f>F36+F31</f>
        <v>11895011.9</v>
      </c>
      <c r="G37" s="64"/>
      <c r="H37" s="120"/>
      <c r="I37" s="120"/>
      <c r="J37" s="73"/>
      <c r="K37" s="73"/>
      <c r="L37" s="116">
        <f>L36+L31</f>
        <v>13185248.580000002</v>
      </c>
      <c r="N37" s="174" t="s">
        <v>33</v>
      </c>
      <c r="O37" s="75"/>
      <c r="P37" s="117"/>
      <c r="Q37" s="90"/>
      <c r="R37" s="117"/>
    </row>
    <row r="38" spans="1:18" ht="12.75" customHeight="1" thickBot="1" thickTop="1">
      <c r="A38" s="60" t="s">
        <v>36</v>
      </c>
      <c r="B38" s="120"/>
      <c r="C38" s="120"/>
      <c r="D38" s="73"/>
      <c r="E38" s="73"/>
      <c r="H38" s="120"/>
      <c r="I38" s="120"/>
      <c r="J38" s="73"/>
      <c r="K38" s="73"/>
      <c r="L38" s="94"/>
      <c r="N38" s="82" t="s">
        <v>34</v>
      </c>
      <c r="O38" s="103"/>
      <c r="P38" s="121">
        <v>11145393.93</v>
      </c>
      <c r="Q38" s="77"/>
      <c r="R38" s="121">
        <v>11811083.21</v>
      </c>
    </row>
    <row r="39" spans="1:18" ht="14.25" customHeight="1" thickBot="1" thickTop="1">
      <c r="A39" s="60" t="s">
        <v>37</v>
      </c>
      <c r="B39" s="120"/>
      <c r="C39" s="120"/>
      <c r="D39" s="73"/>
      <c r="E39" s="73"/>
      <c r="H39" s="120"/>
      <c r="I39" s="120"/>
      <c r="J39" s="73"/>
      <c r="K39" s="73"/>
      <c r="L39" s="94"/>
      <c r="N39" s="174" t="s">
        <v>35</v>
      </c>
      <c r="O39" s="111"/>
      <c r="P39" s="112">
        <f>P38+P35+P31+P25+P16+P14</f>
        <v>21527912.564269993</v>
      </c>
      <c r="Q39" s="90"/>
      <c r="R39" s="112">
        <f>R38+R33+R31+R25+R16+R14</f>
        <v>24236430.514269993</v>
      </c>
    </row>
    <row r="40" spans="1:12" ht="12.75" customHeight="1" thickTop="1">
      <c r="A40" s="82" t="s">
        <v>38</v>
      </c>
      <c r="B40" s="120"/>
      <c r="C40" s="120"/>
      <c r="D40" s="73"/>
      <c r="E40" s="73"/>
      <c r="F40" s="178">
        <v>6061.28</v>
      </c>
      <c r="H40" s="120"/>
      <c r="I40" s="120"/>
      <c r="J40" s="73"/>
      <c r="K40" s="73"/>
      <c r="L40" s="94">
        <v>6812.05</v>
      </c>
    </row>
    <row r="41" spans="1:14" ht="15" customHeight="1">
      <c r="A41" s="82" t="s">
        <v>130</v>
      </c>
      <c r="B41" s="120"/>
      <c r="C41" s="120"/>
      <c r="D41" s="73"/>
      <c r="E41" s="73"/>
      <c r="F41" s="178">
        <v>6354453.69</v>
      </c>
      <c r="H41" s="120"/>
      <c r="I41" s="120"/>
      <c r="J41" s="73"/>
      <c r="K41" s="73"/>
      <c r="L41" s="94">
        <v>5109939.31</v>
      </c>
      <c r="N41" s="172" t="s">
        <v>184</v>
      </c>
    </row>
    <row r="42" spans="1:18" ht="12.75" customHeight="1">
      <c r="A42" s="82" t="s">
        <v>131</v>
      </c>
      <c r="B42" s="120"/>
      <c r="C42" s="120"/>
      <c r="D42" s="73"/>
      <c r="E42" s="73"/>
      <c r="F42" s="178">
        <v>812317.35</v>
      </c>
      <c r="H42" s="120"/>
      <c r="I42" s="120"/>
      <c r="J42" s="73"/>
      <c r="K42" s="73"/>
      <c r="L42" s="94">
        <v>690229.37</v>
      </c>
      <c r="N42" s="172" t="s">
        <v>183</v>
      </c>
      <c r="P42" s="179"/>
      <c r="R42" s="115"/>
    </row>
    <row r="43" spans="1:18" ht="12.75" customHeight="1" thickBot="1">
      <c r="A43" s="82" t="s">
        <v>132</v>
      </c>
      <c r="F43" s="110">
        <v>0</v>
      </c>
      <c r="L43" s="110">
        <v>0</v>
      </c>
      <c r="N43" s="82" t="s">
        <v>191</v>
      </c>
      <c r="P43" s="180">
        <v>3961848.86</v>
      </c>
      <c r="Q43" s="94"/>
      <c r="R43" s="173" t="s">
        <v>11</v>
      </c>
    </row>
    <row r="44" spans="6:12" ht="14.25" customHeight="1" thickBot="1" thickTop="1">
      <c r="F44" s="85">
        <f>SUM(F40:F43)</f>
        <v>7172832.32</v>
      </c>
      <c r="L44" s="85">
        <f>SUM(L40:L43)</f>
        <v>5806980.7299999995</v>
      </c>
    </row>
    <row r="45" spans="1:12" ht="12.75" customHeight="1" thickTop="1">
      <c r="A45" s="60" t="s">
        <v>42</v>
      </c>
      <c r="D45" s="122"/>
      <c r="J45" s="122"/>
      <c r="L45" s="94"/>
    </row>
    <row r="46" spans="1:18" ht="12.75" customHeight="1">
      <c r="A46" s="82" t="s">
        <v>133</v>
      </c>
      <c r="B46" s="120"/>
      <c r="C46" s="120"/>
      <c r="D46" s="73"/>
      <c r="E46" s="73"/>
      <c r="F46" s="94">
        <v>3807535.82</v>
      </c>
      <c r="H46" s="120"/>
      <c r="I46" s="120"/>
      <c r="J46" s="73"/>
      <c r="K46" s="73"/>
      <c r="L46" s="94">
        <v>2812927.79</v>
      </c>
      <c r="N46" s="64" t="s">
        <v>39</v>
      </c>
      <c r="O46" s="75"/>
      <c r="P46" s="76"/>
      <c r="Q46" s="77"/>
      <c r="R46" s="76"/>
    </row>
    <row r="47" spans="1:18" ht="12.75" customHeight="1">
      <c r="A47" s="82" t="s">
        <v>134</v>
      </c>
      <c r="B47" s="120"/>
      <c r="C47" s="120"/>
      <c r="D47" s="169"/>
      <c r="E47" s="73"/>
      <c r="F47" s="94">
        <v>2144333.41</v>
      </c>
      <c r="H47" s="120"/>
      <c r="I47" s="120"/>
      <c r="J47" s="73"/>
      <c r="K47" s="73"/>
      <c r="L47" s="94">
        <v>1207356.36</v>
      </c>
      <c r="N47" s="82" t="s">
        <v>40</v>
      </c>
      <c r="O47" s="103"/>
      <c r="P47" s="79">
        <v>616634.59</v>
      </c>
      <c r="Q47" s="77"/>
      <c r="R47" s="79">
        <v>198337.57</v>
      </c>
    </row>
    <row r="48" spans="1:18" ht="13.5" customHeight="1">
      <c r="A48" s="82" t="s">
        <v>135</v>
      </c>
      <c r="B48" s="120"/>
      <c r="C48" s="120"/>
      <c r="D48" s="73"/>
      <c r="E48" s="73"/>
      <c r="F48" s="94">
        <v>416538.79</v>
      </c>
      <c r="H48" s="120"/>
      <c r="I48" s="120"/>
      <c r="J48" s="73"/>
      <c r="K48" s="73"/>
      <c r="L48" s="94">
        <v>177120.79</v>
      </c>
      <c r="N48" s="82" t="s">
        <v>41</v>
      </c>
      <c r="O48" s="103"/>
      <c r="P48" s="79">
        <v>473414.65</v>
      </c>
      <c r="Q48" s="77"/>
      <c r="R48" s="79">
        <v>2431244.36</v>
      </c>
    </row>
    <row r="49" spans="1:18" ht="13.5" customHeight="1">
      <c r="A49" s="82" t="s">
        <v>150</v>
      </c>
      <c r="B49" s="120"/>
      <c r="C49" s="120"/>
      <c r="D49" s="73"/>
      <c r="E49" s="73"/>
      <c r="F49" s="94">
        <v>660947.14</v>
      </c>
      <c r="H49" s="120"/>
      <c r="I49" s="120"/>
      <c r="J49" s="73"/>
      <c r="K49" s="73"/>
      <c r="L49" s="94">
        <v>368924.08</v>
      </c>
      <c r="N49" s="82" t="s">
        <v>43</v>
      </c>
      <c r="O49" s="103"/>
      <c r="P49" s="79">
        <v>2979569.57</v>
      </c>
      <c r="Q49" s="77"/>
      <c r="R49" s="79">
        <v>1645734.5</v>
      </c>
    </row>
    <row r="50" spans="1:18" ht="12.75" customHeight="1">
      <c r="A50" s="82" t="s">
        <v>47</v>
      </c>
      <c r="B50" s="120"/>
      <c r="C50" s="120"/>
      <c r="D50" s="122"/>
      <c r="E50" s="73"/>
      <c r="F50" s="94">
        <v>159659.24</v>
      </c>
      <c r="H50" s="120"/>
      <c r="I50" s="120"/>
      <c r="J50" s="122"/>
      <c r="K50" s="73"/>
      <c r="L50" s="94">
        <v>88856.63</v>
      </c>
      <c r="N50" s="82" t="s">
        <v>44</v>
      </c>
      <c r="O50" s="103"/>
      <c r="P50" s="79">
        <v>85884.23</v>
      </c>
      <c r="Q50" s="77"/>
      <c r="R50" s="79">
        <v>3063.67</v>
      </c>
    </row>
    <row r="51" spans="1:18" ht="14.25" customHeight="1">
      <c r="A51" s="82" t="s">
        <v>48</v>
      </c>
      <c r="B51" s="120"/>
      <c r="C51" s="120"/>
      <c r="D51" s="73"/>
      <c r="E51" s="73"/>
      <c r="F51" s="94">
        <v>1302136.77</v>
      </c>
      <c r="H51" s="120"/>
      <c r="I51" s="120"/>
      <c r="J51" s="73"/>
      <c r="K51" s="73"/>
      <c r="L51" s="94">
        <v>1140054.61</v>
      </c>
      <c r="N51" s="82" t="s">
        <v>45</v>
      </c>
      <c r="O51" s="103"/>
      <c r="P51" s="79">
        <v>9510.01</v>
      </c>
      <c r="Q51" s="77"/>
      <c r="R51" s="79">
        <v>5403.9</v>
      </c>
    </row>
    <row r="52" spans="1:18" ht="12.75" customHeight="1">
      <c r="A52" s="82" t="s">
        <v>49</v>
      </c>
      <c r="B52" s="120"/>
      <c r="C52" s="120"/>
      <c r="D52" s="73"/>
      <c r="E52" s="73"/>
      <c r="F52" s="110">
        <v>161024.98</v>
      </c>
      <c r="H52" s="120"/>
      <c r="I52" s="120"/>
      <c r="J52" s="73"/>
      <c r="K52" s="73"/>
      <c r="L52" s="110">
        <v>17330.46</v>
      </c>
      <c r="N52" s="82" t="s">
        <v>46</v>
      </c>
      <c r="O52" s="103"/>
      <c r="P52" s="79">
        <v>58463.67</v>
      </c>
      <c r="Q52" s="77"/>
      <c r="R52" s="79">
        <v>68379.89</v>
      </c>
    </row>
    <row r="53" spans="1:18" ht="12.75" customHeight="1" thickBot="1">
      <c r="A53" s="72"/>
      <c r="B53" s="120"/>
      <c r="C53" s="120"/>
      <c r="D53" s="73"/>
      <c r="E53" s="73"/>
      <c r="F53" s="93">
        <f>SUM(F46:F52)</f>
        <v>8652176.15</v>
      </c>
      <c r="H53" s="120"/>
      <c r="I53" s="120"/>
      <c r="J53" s="73"/>
      <c r="K53" s="73"/>
      <c r="L53" s="93">
        <f>SUM(L46:L52)</f>
        <v>5812570.720000001</v>
      </c>
      <c r="N53" s="82" t="s">
        <v>50</v>
      </c>
      <c r="O53" s="103"/>
      <c r="P53" s="123">
        <v>1338291.05</v>
      </c>
      <c r="Q53" s="77"/>
      <c r="R53" s="123">
        <v>34221.05</v>
      </c>
    </row>
    <row r="54" spans="1:18" ht="12.75" customHeight="1" thickBot="1" thickTop="1">
      <c r="A54" s="81" t="s">
        <v>51</v>
      </c>
      <c r="B54" s="120"/>
      <c r="C54" s="120"/>
      <c r="D54" s="73"/>
      <c r="E54" s="73"/>
      <c r="H54" s="120"/>
      <c r="I54" s="120"/>
      <c r="J54" s="73"/>
      <c r="K54" s="73"/>
      <c r="L54" s="94"/>
      <c r="O54" s="111"/>
      <c r="P54" s="177">
        <f>SUM(P47:P53)</f>
        <v>5561767.77</v>
      </c>
      <c r="Q54" s="124"/>
      <c r="R54" s="177">
        <f>SUM(R47:R53)</f>
        <v>4386384.9399999995</v>
      </c>
    </row>
    <row r="55" spans="1:18" ht="12.75" customHeight="1" thickBot="1" thickTop="1">
      <c r="A55" s="82" t="s">
        <v>52</v>
      </c>
      <c r="B55" s="120"/>
      <c r="C55" s="120"/>
      <c r="D55" s="73"/>
      <c r="E55" s="73"/>
      <c r="F55" s="94">
        <v>1050548.95</v>
      </c>
      <c r="H55" s="120"/>
      <c r="I55" s="120"/>
      <c r="J55" s="73"/>
      <c r="K55" s="73"/>
      <c r="L55" s="94">
        <v>1079501.45</v>
      </c>
      <c r="N55" s="64" t="s">
        <v>185</v>
      </c>
      <c r="P55" s="116">
        <f>P54+P43</f>
        <v>9523616.629999999</v>
      </c>
      <c r="Q55" s="64"/>
      <c r="R55" s="116">
        <f>R54</f>
        <v>4386384.9399999995</v>
      </c>
    </row>
    <row r="56" spans="1:12" ht="12.75" customHeight="1" thickTop="1">
      <c r="A56" s="55" t="s">
        <v>53</v>
      </c>
      <c r="B56" s="120"/>
      <c r="C56" s="120"/>
      <c r="D56" s="73"/>
      <c r="E56" s="73"/>
      <c r="F56" s="113" t="s">
        <v>11</v>
      </c>
      <c r="H56" s="120"/>
      <c r="I56" s="120"/>
      <c r="J56" s="73"/>
      <c r="K56" s="73"/>
      <c r="L56" s="113" t="s">
        <v>11</v>
      </c>
    </row>
    <row r="57" spans="1:17" ht="12.75" customHeight="1" thickBot="1">
      <c r="A57" s="72"/>
      <c r="B57" s="120"/>
      <c r="C57" s="120"/>
      <c r="D57" s="73"/>
      <c r="E57" s="73"/>
      <c r="F57" s="93">
        <f>SUM(F55:F56)</f>
        <v>1050548.95</v>
      </c>
      <c r="G57" s="64"/>
      <c r="H57" s="120"/>
      <c r="I57" s="120"/>
      <c r="J57" s="73"/>
      <c r="K57" s="73"/>
      <c r="L57" s="93">
        <f>SUM(L55:L56)</f>
        <v>1079501.45</v>
      </c>
      <c r="N57" s="172" t="s">
        <v>181</v>
      </c>
      <c r="O57" s="175"/>
      <c r="P57" s="171"/>
      <c r="Q57" s="175"/>
    </row>
    <row r="58" spans="1:18" ht="12.75" customHeight="1" thickBot="1" thickTop="1">
      <c r="A58" s="60" t="s">
        <v>54</v>
      </c>
      <c r="B58" s="120"/>
      <c r="C58" s="120"/>
      <c r="D58" s="73"/>
      <c r="E58" s="73"/>
      <c r="H58" s="120"/>
      <c r="I58" s="120"/>
      <c r="J58" s="73"/>
      <c r="K58" s="73"/>
      <c r="L58" s="94"/>
      <c r="N58" s="171" t="s">
        <v>182</v>
      </c>
      <c r="O58" s="176"/>
      <c r="P58" s="85">
        <v>5700</v>
      </c>
      <c r="Q58" s="176"/>
      <c r="R58" s="158" t="s">
        <v>11</v>
      </c>
    </row>
    <row r="59" spans="1:18" ht="12.75" customHeight="1" thickTop="1">
      <c r="A59" s="72" t="s">
        <v>55</v>
      </c>
      <c r="B59" s="120"/>
      <c r="C59" s="120"/>
      <c r="D59" s="73"/>
      <c r="E59" s="73"/>
      <c r="F59" s="94">
        <v>41039.73</v>
      </c>
      <c r="H59" s="120"/>
      <c r="I59" s="120"/>
      <c r="J59" s="73"/>
      <c r="K59" s="73"/>
      <c r="L59" s="94">
        <v>9038</v>
      </c>
      <c r="P59" s="94"/>
      <c r="R59" s="94"/>
    </row>
    <row r="60" spans="1:18" ht="12.75" customHeight="1">
      <c r="A60" s="72" t="s">
        <v>56</v>
      </c>
      <c r="B60" s="120"/>
      <c r="C60" s="120"/>
      <c r="D60" s="73"/>
      <c r="E60" s="73"/>
      <c r="F60" s="110">
        <v>21935.74</v>
      </c>
      <c r="H60" s="120"/>
      <c r="I60" s="120"/>
      <c r="J60" s="73"/>
      <c r="K60" s="73"/>
      <c r="L60" s="110">
        <v>75100.27</v>
      </c>
      <c r="P60" s="94"/>
      <c r="R60" s="94"/>
    </row>
    <row r="61" spans="1:18" ht="14.25" customHeight="1" thickBot="1">
      <c r="A61" s="72"/>
      <c r="B61" s="120"/>
      <c r="C61" s="120"/>
      <c r="D61" s="73"/>
      <c r="E61" s="73"/>
      <c r="F61" s="93">
        <f>SUM(F59:F60)</f>
        <v>62975.47</v>
      </c>
      <c r="G61" s="64"/>
      <c r="H61" s="120"/>
      <c r="I61" s="120"/>
      <c r="J61" s="73"/>
      <c r="K61" s="73"/>
      <c r="L61" s="93">
        <f>SUM(L59:L60)</f>
        <v>84138.27</v>
      </c>
      <c r="P61" s="94"/>
      <c r="R61" s="94"/>
    </row>
    <row r="62" spans="1:18" ht="13.5" thickBot="1" thickTop="1">
      <c r="A62" s="60" t="s">
        <v>151</v>
      </c>
      <c r="B62" s="120"/>
      <c r="C62" s="120"/>
      <c r="D62" s="73"/>
      <c r="E62" s="73"/>
      <c r="F62" s="116">
        <f>F61+F57+F53+F44</f>
        <v>16938532.89</v>
      </c>
      <c r="G62" s="64"/>
      <c r="H62" s="120"/>
      <c r="I62" s="120"/>
      <c r="J62" s="73"/>
      <c r="K62" s="73"/>
      <c r="L62" s="116">
        <f>L61+L57+L53+L44</f>
        <v>12783191.17</v>
      </c>
      <c r="P62" s="94"/>
      <c r="R62" s="94"/>
    </row>
    <row r="63" spans="1:18" ht="12.75" customHeight="1" thickTop="1">
      <c r="A63" s="60" t="s">
        <v>57</v>
      </c>
      <c r="B63" s="120"/>
      <c r="C63" s="120"/>
      <c r="D63" s="73"/>
      <c r="E63" s="73"/>
      <c r="H63" s="120"/>
      <c r="I63" s="120"/>
      <c r="J63" s="73"/>
      <c r="K63" s="73"/>
      <c r="L63" s="94"/>
      <c r="P63" s="94"/>
      <c r="R63" s="94"/>
    </row>
    <row r="64" spans="1:18" ht="12.75" customHeight="1">
      <c r="A64" s="82" t="s">
        <v>58</v>
      </c>
      <c r="B64" s="120"/>
      <c r="C64" s="120"/>
      <c r="D64" s="73"/>
      <c r="E64" s="73"/>
      <c r="F64" s="94">
        <v>16503.91</v>
      </c>
      <c r="H64" s="120"/>
      <c r="I64" s="120"/>
      <c r="J64" s="73"/>
      <c r="K64" s="73"/>
      <c r="L64" s="94">
        <v>2878.1</v>
      </c>
      <c r="P64" s="94"/>
      <c r="R64" s="94"/>
    </row>
    <row r="65" spans="1:18" s="125" customFormat="1" ht="12">
      <c r="A65" s="82" t="s">
        <v>59</v>
      </c>
      <c r="B65" s="59"/>
      <c r="C65" s="59"/>
      <c r="D65" s="59"/>
      <c r="E65" s="59"/>
      <c r="F65" s="110">
        <v>123391.3</v>
      </c>
      <c r="G65" s="59"/>
      <c r="H65" s="59"/>
      <c r="I65" s="59"/>
      <c r="J65" s="59"/>
      <c r="K65" s="59"/>
      <c r="L65" s="110">
        <v>563596.72</v>
      </c>
      <c r="M65" s="59"/>
      <c r="N65" s="59"/>
      <c r="O65" s="59"/>
      <c r="P65" s="94"/>
      <c r="Q65" s="59"/>
      <c r="R65" s="94"/>
    </row>
    <row r="66" spans="6:18" ht="12.75" thickBot="1">
      <c r="F66" s="93">
        <f>SUM(F64:F65)</f>
        <v>139895.21</v>
      </c>
      <c r="L66" s="93">
        <f>SUM(L64:L65)</f>
        <v>566474.82</v>
      </c>
      <c r="M66" s="64"/>
      <c r="P66" s="94"/>
      <c r="R66" s="94"/>
    </row>
    <row r="67" spans="1:18" ht="13.5" thickBot="1" thickTop="1">
      <c r="A67" s="60" t="s">
        <v>60</v>
      </c>
      <c r="B67" s="92"/>
      <c r="C67" s="92"/>
      <c r="D67" s="92"/>
      <c r="E67" s="92"/>
      <c r="F67" s="116">
        <f>F66+F62+F37+F17</f>
        <v>31057229.19</v>
      </c>
      <c r="G67" s="64"/>
      <c r="H67" s="92"/>
      <c r="I67" s="92"/>
      <c r="J67" s="92"/>
      <c r="K67" s="92"/>
      <c r="L67" s="116">
        <f>L66+L62+L37+L17</f>
        <v>28622815.45</v>
      </c>
      <c r="N67" s="64" t="s">
        <v>61</v>
      </c>
      <c r="O67" s="111"/>
      <c r="P67" s="112">
        <f>P55+P39+P58</f>
        <v>31057229.194269992</v>
      </c>
      <c r="Q67" s="64"/>
      <c r="R67" s="112">
        <f>R54+R39</f>
        <v>28622815.45426999</v>
      </c>
    </row>
    <row r="68" spans="1:18" ht="13.5" customHeight="1" thickTop="1">
      <c r="A68" s="60" t="s">
        <v>62</v>
      </c>
      <c r="B68" s="73"/>
      <c r="C68" s="73"/>
      <c r="D68" s="73"/>
      <c r="E68" s="73"/>
      <c r="H68" s="73"/>
      <c r="I68" s="73"/>
      <c r="J68" s="73"/>
      <c r="K68" s="73"/>
      <c r="L68" s="94"/>
      <c r="N68" s="64" t="s">
        <v>63</v>
      </c>
      <c r="O68" s="73"/>
      <c r="P68" s="95"/>
      <c r="R68" s="95"/>
    </row>
    <row r="69" spans="1:18" ht="12.75" customHeight="1">
      <c r="A69" s="72" t="s">
        <v>147</v>
      </c>
      <c r="B69" s="73"/>
      <c r="C69" s="73"/>
      <c r="D69" s="73"/>
      <c r="E69" s="73"/>
      <c r="F69" s="86">
        <v>139290</v>
      </c>
      <c r="H69" s="73"/>
      <c r="I69" s="73"/>
      <c r="J69" s="73"/>
      <c r="K69" s="73"/>
      <c r="L69" s="86">
        <v>139290</v>
      </c>
      <c r="N69" s="72" t="s">
        <v>147</v>
      </c>
      <c r="O69" s="73"/>
      <c r="P69" s="86">
        <v>139290</v>
      </c>
      <c r="Q69" s="106"/>
      <c r="R69" s="86">
        <v>139290</v>
      </c>
    </row>
    <row r="70" spans="1:18" ht="12.75" customHeight="1">
      <c r="A70" s="82" t="s">
        <v>64</v>
      </c>
      <c r="B70" s="73"/>
      <c r="C70" s="73"/>
      <c r="D70" s="73" t="s">
        <v>74</v>
      </c>
      <c r="E70" s="73"/>
      <c r="H70" s="73"/>
      <c r="I70" s="73"/>
      <c r="J70" s="73"/>
      <c r="K70" s="73"/>
      <c r="L70" s="94"/>
      <c r="N70" s="82" t="s">
        <v>65</v>
      </c>
      <c r="P70" s="94"/>
      <c r="R70" s="94"/>
    </row>
    <row r="71" spans="1:18" ht="13.5" customHeight="1">
      <c r="A71" s="82" t="s">
        <v>66</v>
      </c>
      <c r="B71" s="73"/>
      <c r="C71" s="73"/>
      <c r="D71" s="73"/>
      <c r="E71" s="73"/>
      <c r="F71" s="94">
        <v>4721643.29</v>
      </c>
      <c r="H71" s="73"/>
      <c r="I71" s="73"/>
      <c r="J71" s="73"/>
      <c r="K71" s="73"/>
      <c r="L71" s="94">
        <v>3521643.29</v>
      </c>
      <c r="N71" s="82" t="s">
        <v>67</v>
      </c>
      <c r="O71" s="73"/>
      <c r="P71" s="94">
        <v>4721643.29</v>
      </c>
      <c r="Q71" s="77"/>
      <c r="R71" s="94">
        <v>3521643.29</v>
      </c>
    </row>
    <row r="72" spans="1:18" ht="13.5" customHeight="1">
      <c r="A72" s="82" t="s">
        <v>68</v>
      </c>
      <c r="B72" s="120"/>
      <c r="C72" s="120"/>
      <c r="D72" s="73"/>
      <c r="E72" s="73"/>
      <c r="F72" s="110">
        <v>11583.87</v>
      </c>
      <c r="H72" s="120"/>
      <c r="I72" s="120"/>
      <c r="J72" s="73"/>
      <c r="K72" s="73"/>
      <c r="L72" s="110">
        <v>11583.87</v>
      </c>
      <c r="N72" s="82" t="s">
        <v>68</v>
      </c>
      <c r="O72" s="103"/>
      <c r="P72" s="110">
        <v>11583.87</v>
      </c>
      <c r="Q72" s="77"/>
      <c r="R72" s="110">
        <v>11583.87</v>
      </c>
    </row>
    <row r="73" spans="1:18" ht="13.5" customHeight="1" thickBot="1">
      <c r="A73" s="72"/>
      <c r="B73" s="73"/>
      <c r="C73" s="120"/>
      <c r="D73" s="73"/>
      <c r="E73" s="73"/>
      <c r="F73" s="93">
        <f>SUM(F69:F72)</f>
        <v>4872517.16</v>
      </c>
      <c r="G73" s="64"/>
      <c r="H73" s="73"/>
      <c r="I73" s="120"/>
      <c r="J73" s="73"/>
      <c r="K73" s="73"/>
      <c r="L73" s="93">
        <f>SUM(L69:L72)</f>
        <v>3672517.16</v>
      </c>
      <c r="O73" s="92"/>
      <c r="P73" s="93">
        <f>SUM(P69:P72)</f>
        <v>4872517.16</v>
      </c>
      <c r="Q73" s="124"/>
      <c r="R73" s="93">
        <f>SUM(R69:R72)</f>
        <v>3672517.16</v>
      </c>
    </row>
    <row r="74" spans="15:18" ht="12.75" thickTop="1">
      <c r="O74" s="128"/>
      <c r="P74" s="128"/>
      <c r="Q74" s="128"/>
      <c r="R74" s="128"/>
    </row>
    <row r="75" spans="2:18" s="129" customFormat="1" ht="13.5" customHeight="1">
      <c r="B75" s="221" t="s">
        <v>69</v>
      </c>
      <c r="C75" s="221"/>
      <c r="D75" s="221"/>
      <c r="E75" s="221"/>
      <c r="F75" s="221"/>
      <c r="G75" s="221"/>
      <c r="H75" s="221"/>
      <c r="I75" s="221"/>
      <c r="J75" s="221"/>
      <c r="K75" s="221"/>
      <c r="L75" s="221"/>
      <c r="N75" s="220"/>
      <c r="O75" s="220"/>
      <c r="P75" s="220"/>
      <c r="Q75" s="220"/>
      <c r="R75" s="220"/>
    </row>
    <row r="76" spans="2:18" s="129" customFormat="1" ht="18" customHeight="1">
      <c r="B76" s="221" t="s">
        <v>178</v>
      </c>
      <c r="C76" s="221"/>
      <c r="D76" s="221"/>
      <c r="E76" s="221"/>
      <c r="F76" s="221"/>
      <c r="G76" s="221"/>
      <c r="H76" s="221"/>
      <c r="I76" s="221"/>
      <c r="J76" s="221"/>
      <c r="K76" s="221"/>
      <c r="L76" s="221"/>
      <c r="O76" s="222"/>
      <c r="P76" s="222"/>
      <c r="Q76" s="221"/>
      <c r="R76" s="221"/>
    </row>
    <row r="77" spans="1:12" ht="12">
      <c r="A77" s="72"/>
      <c r="B77" s="219" t="s">
        <v>176</v>
      </c>
      <c r="C77" s="219"/>
      <c r="D77" s="219"/>
      <c r="E77" s="219"/>
      <c r="F77" s="219"/>
      <c r="G77" s="72"/>
      <c r="H77" s="219" t="s">
        <v>177</v>
      </c>
      <c r="I77" s="219"/>
      <c r="J77" s="219"/>
      <c r="K77" s="219"/>
      <c r="L77" s="219"/>
    </row>
    <row r="78" spans="1:18" ht="12">
      <c r="A78" s="81" t="s">
        <v>71</v>
      </c>
      <c r="B78" s="95"/>
      <c r="C78" s="95"/>
      <c r="D78" s="95"/>
      <c r="E78" s="95"/>
      <c r="F78" s="132" t="s">
        <v>70</v>
      </c>
      <c r="G78" s="95"/>
      <c r="H78" s="95"/>
      <c r="I78" s="95"/>
      <c r="J78" s="95"/>
      <c r="K78" s="95"/>
      <c r="L78" s="132" t="s">
        <v>70</v>
      </c>
      <c r="N78" s="82"/>
      <c r="O78" s="133"/>
      <c r="P78" s="166"/>
      <c r="R78" s="166"/>
    </row>
    <row r="79" spans="1:18" ht="12.75" customHeight="1">
      <c r="A79" s="82" t="s">
        <v>72</v>
      </c>
      <c r="B79" s="86"/>
      <c r="C79" s="86"/>
      <c r="D79" s="86"/>
      <c r="E79" s="86"/>
      <c r="F79" s="86">
        <v>3339002.65</v>
      </c>
      <c r="G79" s="86"/>
      <c r="H79" s="86"/>
      <c r="I79" s="86"/>
      <c r="J79" s="86"/>
      <c r="K79" s="86"/>
      <c r="L79" s="86">
        <v>2590713.92</v>
      </c>
      <c r="M79" s="134"/>
      <c r="N79" s="82"/>
      <c r="O79" s="135"/>
      <c r="P79" s="136"/>
      <c r="Q79" s="135"/>
      <c r="R79" s="136"/>
    </row>
    <row r="80" spans="1:18" ht="12">
      <c r="A80" s="82" t="s">
        <v>162</v>
      </c>
      <c r="B80" s="86"/>
      <c r="C80" s="86"/>
      <c r="D80" s="86"/>
      <c r="E80" s="86"/>
      <c r="F80" s="126">
        <v>3263580.58</v>
      </c>
      <c r="G80" s="86"/>
      <c r="H80" s="86"/>
      <c r="I80" s="86"/>
      <c r="J80" s="86"/>
      <c r="K80" s="86"/>
      <c r="L80" s="126">
        <v>2634940.39</v>
      </c>
      <c r="M80" s="134"/>
      <c r="N80" s="137"/>
      <c r="O80" s="135"/>
      <c r="P80" s="136"/>
      <c r="Q80" s="134"/>
      <c r="R80" s="136"/>
    </row>
    <row r="81" spans="1:18" ht="13.5" customHeight="1">
      <c r="A81" s="82" t="s">
        <v>148</v>
      </c>
      <c r="B81" s="86"/>
      <c r="C81" s="86"/>
      <c r="D81" s="86"/>
      <c r="E81" s="86"/>
      <c r="F81" s="138">
        <f>F79-F80</f>
        <v>75422.06999999983</v>
      </c>
      <c r="G81" s="86"/>
      <c r="H81" s="86"/>
      <c r="I81" s="86"/>
      <c r="J81" s="86"/>
      <c r="K81" s="86"/>
      <c r="L81" s="138">
        <f>L79-L80</f>
        <v>-44226.470000000205</v>
      </c>
      <c r="M81" s="134"/>
      <c r="N81" s="139"/>
      <c r="O81" s="135"/>
      <c r="P81" s="136"/>
      <c r="Q81" s="87"/>
      <c r="R81" s="136"/>
    </row>
    <row r="82" spans="1:18" ht="12.75" customHeight="1">
      <c r="A82" s="82" t="s">
        <v>163</v>
      </c>
      <c r="B82" s="86"/>
      <c r="C82" s="86"/>
      <c r="D82" s="86"/>
      <c r="E82" s="86"/>
      <c r="F82" s="126">
        <v>43781.39</v>
      </c>
      <c r="G82" s="86"/>
      <c r="H82" s="86"/>
      <c r="I82" s="86"/>
      <c r="J82" s="86"/>
      <c r="K82" s="86"/>
      <c r="L82" s="126">
        <v>31912.29</v>
      </c>
      <c r="M82" s="134"/>
      <c r="N82" s="82"/>
      <c r="O82" s="135"/>
      <c r="P82" s="136"/>
      <c r="Q82" s="140"/>
      <c r="R82" s="76"/>
    </row>
    <row r="83" spans="1:18" ht="12.75" customHeight="1">
      <c r="A83" s="141" t="s">
        <v>73</v>
      </c>
      <c r="B83" s="86"/>
      <c r="C83" s="86"/>
      <c r="D83" s="86"/>
      <c r="E83" s="86"/>
      <c r="F83" s="86">
        <f>SUM(F81:F82)</f>
        <v>119203.45999999983</v>
      </c>
      <c r="G83" s="86"/>
      <c r="H83" s="86"/>
      <c r="I83" s="86"/>
      <c r="J83" s="86"/>
      <c r="K83" s="86"/>
      <c r="L83" s="86">
        <f>SUM(L81:L82)</f>
        <v>-12314.180000000204</v>
      </c>
      <c r="M83" s="134"/>
      <c r="N83" s="82"/>
      <c r="P83" s="166"/>
      <c r="R83" s="134"/>
    </row>
    <row r="84" spans="1:18" ht="14.25" customHeight="1">
      <c r="A84" s="82" t="s">
        <v>164</v>
      </c>
      <c r="B84" s="86"/>
      <c r="C84" s="86"/>
      <c r="D84" s="86">
        <v>474189.26</v>
      </c>
      <c r="E84" s="86"/>
      <c r="F84" s="86"/>
      <c r="G84" s="86"/>
      <c r="H84" s="86"/>
      <c r="I84" s="86"/>
      <c r="J84" s="86">
        <v>706413.38</v>
      </c>
      <c r="K84" s="86"/>
      <c r="L84" s="86"/>
      <c r="M84" s="144"/>
      <c r="N84" s="142"/>
      <c r="O84" s="143"/>
      <c r="P84" s="167"/>
      <c r="Q84" s="134"/>
      <c r="R84" s="167"/>
    </row>
    <row r="85" spans="1:18" ht="13.5" customHeight="1">
      <c r="A85" s="82" t="s">
        <v>166</v>
      </c>
      <c r="B85" s="86"/>
      <c r="C85" s="86"/>
      <c r="D85" s="86">
        <v>627331.7</v>
      </c>
      <c r="E85" s="86"/>
      <c r="F85" s="86"/>
      <c r="G85" s="86" t="e">
        <f>SUM(#REF!)</f>
        <v>#REF!</v>
      </c>
      <c r="H85" s="86"/>
      <c r="I85" s="86"/>
      <c r="J85" s="86">
        <v>616722.76</v>
      </c>
      <c r="K85" s="86"/>
      <c r="L85" s="86"/>
      <c r="M85" s="87"/>
      <c r="N85" s="142"/>
      <c r="O85" s="145"/>
      <c r="P85" s="167"/>
      <c r="Q85" s="134"/>
      <c r="R85" s="167"/>
    </row>
    <row r="86" spans="1:18" ht="12.75" customHeight="1">
      <c r="A86" s="82" t="s">
        <v>192</v>
      </c>
      <c r="B86" s="82"/>
      <c r="C86" s="86"/>
      <c r="D86" s="126">
        <v>439309.22</v>
      </c>
      <c r="E86" s="86"/>
      <c r="F86" s="126">
        <f>SUM(D84:D86)</f>
        <v>1540830.18</v>
      </c>
      <c r="G86" s="86"/>
      <c r="H86" s="82"/>
      <c r="I86" s="86"/>
      <c r="J86" s="126" t="s">
        <v>11</v>
      </c>
      <c r="K86" s="86"/>
      <c r="L86" s="126">
        <f>SUM(J84:J86)</f>
        <v>1323136.1400000001</v>
      </c>
      <c r="M86" s="87"/>
      <c r="N86" s="142"/>
      <c r="O86" s="87"/>
      <c r="P86" s="86"/>
      <c r="Q86" s="134"/>
      <c r="R86" s="76"/>
    </row>
    <row r="87" spans="1:18" ht="12">
      <c r="A87" s="82" t="s">
        <v>75</v>
      </c>
      <c r="B87" s="86"/>
      <c r="C87" s="86"/>
      <c r="E87" s="86"/>
      <c r="F87" s="138">
        <f>F83-F86</f>
        <v>-1421626.7200000002</v>
      </c>
      <c r="G87" s="86"/>
      <c r="H87" s="86"/>
      <c r="I87" s="86"/>
      <c r="K87" s="86"/>
      <c r="L87" s="138">
        <f>L83-L86</f>
        <v>-1335450.3200000003</v>
      </c>
      <c r="M87" s="87"/>
      <c r="N87" s="142"/>
      <c r="O87" s="134"/>
      <c r="P87" s="168"/>
      <c r="Q87" s="134"/>
      <c r="R87" s="168"/>
    </row>
    <row r="88" spans="1:13" ht="12">
      <c r="A88" s="82" t="s">
        <v>165</v>
      </c>
      <c r="B88" s="86">
        <v>5550.64</v>
      </c>
      <c r="C88" s="86"/>
      <c r="D88" s="86"/>
      <c r="E88" s="86"/>
      <c r="F88" s="86"/>
      <c r="G88" s="86"/>
      <c r="H88" s="86">
        <v>15039.63</v>
      </c>
      <c r="I88" s="86"/>
      <c r="J88" s="86"/>
      <c r="K88" s="86"/>
      <c r="L88" s="86"/>
      <c r="M88" s="87"/>
    </row>
    <row r="89" spans="1:18" ht="12.75" customHeight="1">
      <c r="A89" s="141" t="s">
        <v>169</v>
      </c>
      <c r="B89" s="86">
        <v>0</v>
      </c>
      <c r="C89" s="86"/>
      <c r="D89" s="86"/>
      <c r="E89" s="86"/>
      <c r="F89" s="86"/>
      <c r="G89" s="86"/>
      <c r="H89" s="86">
        <v>5009.59</v>
      </c>
      <c r="I89" s="86"/>
      <c r="J89" s="86"/>
      <c r="K89" s="86"/>
      <c r="L89" s="86"/>
      <c r="M89" s="87"/>
      <c r="O89" s="146"/>
      <c r="P89" s="147"/>
      <c r="Q89" s="134"/>
      <c r="R89" s="76"/>
    </row>
    <row r="90" spans="1:15" ht="12.75" customHeight="1">
      <c r="A90" s="82" t="s">
        <v>167</v>
      </c>
      <c r="B90" s="126">
        <v>871.5</v>
      </c>
      <c r="C90" s="86"/>
      <c r="D90" s="126">
        <f>SUM(B88:B90)</f>
        <v>6422.14</v>
      </c>
      <c r="E90" s="86"/>
      <c r="F90" s="86"/>
      <c r="G90" s="86"/>
      <c r="H90" s="126">
        <v>1818.92</v>
      </c>
      <c r="I90" s="86"/>
      <c r="J90" s="126">
        <f>SUM(H88:H90)</f>
        <v>21868.14</v>
      </c>
      <c r="K90" s="86"/>
      <c r="L90" s="86"/>
      <c r="M90" s="87"/>
      <c r="O90" s="148"/>
    </row>
    <row r="91" spans="1:18" ht="12.75" customHeight="1">
      <c r="A91" s="141" t="s">
        <v>76</v>
      </c>
      <c r="C91" s="86"/>
      <c r="D91" s="149"/>
      <c r="E91" s="86"/>
      <c r="F91" s="149"/>
      <c r="G91" s="86"/>
      <c r="I91" s="86"/>
      <c r="J91" s="149"/>
      <c r="K91" s="86"/>
      <c r="L91" s="149"/>
      <c r="M91" s="87"/>
      <c r="N91" s="150"/>
      <c r="O91" s="107"/>
      <c r="P91" s="120"/>
      <c r="Q91" s="120"/>
      <c r="R91" s="120"/>
    </row>
    <row r="92" spans="1:18" ht="12.75" customHeight="1">
      <c r="A92" s="141" t="s">
        <v>170</v>
      </c>
      <c r="B92" s="86">
        <v>4047.58</v>
      </c>
      <c r="C92" s="86"/>
      <c r="D92" s="86"/>
      <c r="E92" s="86"/>
      <c r="F92" s="86"/>
      <c r="G92" s="86"/>
      <c r="H92" s="86">
        <v>54751.65</v>
      </c>
      <c r="I92" s="86"/>
      <c r="J92" s="86"/>
      <c r="K92" s="86"/>
      <c r="L92" s="86"/>
      <c r="M92" s="134"/>
      <c r="N92" s="151"/>
      <c r="O92" s="134"/>
      <c r="P92" s="134"/>
      <c r="Q92" s="134"/>
      <c r="R92" s="134"/>
    </row>
    <row r="93" spans="1:15" ht="12.75" customHeight="1">
      <c r="A93" s="82" t="s">
        <v>77</v>
      </c>
      <c r="B93" s="126">
        <v>312257.79</v>
      </c>
      <c r="C93" s="86"/>
      <c r="D93" s="126">
        <f>B93+B92</f>
        <v>316305.37</v>
      </c>
      <c r="E93" s="86"/>
      <c r="F93" s="126">
        <f>D90-D93</f>
        <v>-309883.23</v>
      </c>
      <c r="G93" s="86"/>
      <c r="H93" s="126">
        <v>129863.8</v>
      </c>
      <c r="I93" s="86"/>
      <c r="J93" s="126">
        <f>H93+H92</f>
        <v>184615.45</v>
      </c>
      <c r="K93" s="86"/>
      <c r="L93" s="126">
        <f>J90-J93</f>
        <v>-162747.31</v>
      </c>
      <c r="M93" s="134"/>
      <c r="O93" s="148"/>
    </row>
    <row r="94" spans="1:15" ht="12.75" customHeight="1">
      <c r="A94" s="82" t="s">
        <v>91</v>
      </c>
      <c r="B94" s="86"/>
      <c r="C94" s="86"/>
      <c r="D94" s="86"/>
      <c r="E94" s="86"/>
      <c r="F94" s="138">
        <f>F87+F93</f>
        <v>-1731509.9500000002</v>
      </c>
      <c r="G94" s="86"/>
      <c r="H94" s="86"/>
      <c r="I94" s="86"/>
      <c r="J94" s="86"/>
      <c r="K94" s="86"/>
      <c r="L94" s="138">
        <f>L87+L93</f>
        <v>-1498197.6300000004</v>
      </c>
      <c r="M94" s="87"/>
      <c r="O94" s="152"/>
    </row>
    <row r="95" spans="1:18" ht="12.75" customHeight="1">
      <c r="A95" s="141" t="s">
        <v>78</v>
      </c>
      <c r="B95" s="86"/>
      <c r="C95" s="86"/>
      <c r="D95" s="86"/>
      <c r="E95" s="86"/>
      <c r="F95" s="86"/>
      <c r="G95" s="86"/>
      <c r="H95" s="86"/>
      <c r="I95" s="86"/>
      <c r="J95" s="86"/>
      <c r="K95" s="86"/>
      <c r="L95" s="86"/>
      <c r="M95" s="87"/>
      <c r="N95" s="153"/>
      <c r="O95" s="145"/>
      <c r="P95" s="154"/>
      <c r="Q95" s="134"/>
      <c r="R95" s="154"/>
    </row>
    <row r="96" spans="1:13" ht="12.75" customHeight="1">
      <c r="A96" s="82" t="s">
        <v>79</v>
      </c>
      <c r="B96" s="86">
        <v>599824.21</v>
      </c>
      <c r="C96" s="86"/>
      <c r="D96" s="86"/>
      <c r="E96" s="86"/>
      <c r="G96" s="86"/>
      <c r="H96" s="86">
        <v>733026.39</v>
      </c>
      <c r="I96" s="86"/>
      <c r="J96" s="86"/>
      <c r="K96" s="86"/>
      <c r="L96" s="94"/>
      <c r="M96" s="87"/>
    </row>
    <row r="97" spans="1:18" ht="12.75" customHeight="1">
      <c r="A97" s="82" t="s">
        <v>80</v>
      </c>
      <c r="B97" s="149">
        <v>1872.02</v>
      </c>
      <c r="C97" s="86"/>
      <c r="D97" s="86"/>
      <c r="E97" s="86"/>
      <c r="G97" s="86"/>
      <c r="H97" s="149" t="s">
        <v>11</v>
      </c>
      <c r="I97" s="86"/>
      <c r="J97" s="86"/>
      <c r="K97" s="86"/>
      <c r="L97" s="94"/>
      <c r="M97" s="87"/>
      <c r="N97" s="223" t="s">
        <v>179</v>
      </c>
      <c r="O97" s="223"/>
      <c r="P97" s="223"/>
      <c r="Q97" s="223"/>
      <c r="R97" s="223"/>
    </row>
    <row r="98" spans="1:18" ht="12.75" customHeight="1">
      <c r="A98" s="82" t="s">
        <v>81</v>
      </c>
      <c r="B98" s="155">
        <v>0</v>
      </c>
      <c r="C98" s="86"/>
      <c r="D98" s="126">
        <f>B97+B96</f>
        <v>601696.23</v>
      </c>
      <c r="E98" s="86"/>
      <c r="F98" s="86"/>
      <c r="G98" s="86"/>
      <c r="H98" s="155">
        <v>6.75</v>
      </c>
      <c r="I98" s="86"/>
      <c r="J98" s="126">
        <f>H98+H96</f>
        <v>733033.14</v>
      </c>
      <c r="K98" s="86"/>
      <c r="L98" s="86"/>
      <c r="M98" s="87"/>
      <c r="N98" s="148" t="s">
        <v>88</v>
      </c>
      <c r="O98" s="134"/>
      <c r="P98" s="223" t="s">
        <v>153</v>
      </c>
      <c r="Q98" s="223"/>
      <c r="R98" s="223"/>
    </row>
    <row r="99" spans="1:15" ht="12.75" customHeight="1">
      <c r="A99" s="139"/>
      <c r="B99" s="149"/>
      <c r="C99" s="86"/>
      <c r="D99" s="86"/>
      <c r="E99" s="86"/>
      <c r="F99" s="86"/>
      <c r="G99" s="86"/>
      <c r="H99" s="149"/>
      <c r="I99" s="86"/>
      <c r="J99" s="86"/>
      <c r="K99" s="86"/>
      <c r="L99" s="86"/>
      <c r="M99" s="87"/>
      <c r="O99" s="148"/>
    </row>
    <row r="100" spans="1:13" ht="12.75" customHeight="1">
      <c r="A100" s="141" t="s">
        <v>82</v>
      </c>
      <c r="B100" s="149"/>
      <c r="C100" s="86"/>
      <c r="D100" s="149"/>
      <c r="E100" s="86"/>
      <c r="F100" s="149"/>
      <c r="G100" s="86"/>
      <c r="H100" s="149"/>
      <c r="I100" s="86"/>
      <c r="J100" s="149"/>
      <c r="K100" s="86"/>
      <c r="L100" s="149"/>
      <c r="M100" s="87"/>
    </row>
    <row r="101" spans="1:18" ht="12.75" customHeight="1">
      <c r="A101" s="82" t="s">
        <v>83</v>
      </c>
      <c r="B101" s="149">
        <v>98558.69</v>
      </c>
      <c r="C101" s="86"/>
      <c r="D101" s="86"/>
      <c r="E101" s="86"/>
      <c r="F101" s="86"/>
      <c r="G101" s="86"/>
      <c r="H101" s="149">
        <v>13326.73</v>
      </c>
      <c r="I101" s="86"/>
      <c r="J101" s="86"/>
      <c r="K101" s="86"/>
      <c r="L101" s="86"/>
      <c r="M101" s="87"/>
      <c r="N101" s="148" t="s">
        <v>89</v>
      </c>
      <c r="P101" s="224" t="s">
        <v>187</v>
      </c>
      <c r="Q101" s="224"/>
      <c r="R101" s="224"/>
    </row>
    <row r="102" spans="1:18" ht="12.75" customHeight="1">
      <c r="A102" s="82" t="s">
        <v>84</v>
      </c>
      <c r="B102" s="149">
        <v>1055.88</v>
      </c>
      <c r="C102" s="86"/>
      <c r="D102" s="86"/>
      <c r="E102" s="86"/>
      <c r="F102" s="86"/>
      <c r="G102" s="86"/>
      <c r="H102" s="149">
        <v>3221.37</v>
      </c>
      <c r="I102" s="86"/>
      <c r="J102" s="86"/>
      <c r="K102" s="86"/>
      <c r="L102" s="86"/>
      <c r="M102" s="87"/>
      <c r="N102" s="152" t="s">
        <v>189</v>
      </c>
      <c r="P102" s="224" t="s">
        <v>190</v>
      </c>
      <c r="Q102" s="224"/>
      <c r="R102" s="224"/>
    </row>
    <row r="103" spans="1:15" ht="12.75" customHeight="1">
      <c r="A103" s="82" t="s">
        <v>85</v>
      </c>
      <c r="B103" s="155">
        <v>261939.5</v>
      </c>
      <c r="C103" s="86"/>
      <c r="D103" s="126">
        <f>B103+B102+B101</f>
        <v>361554.07</v>
      </c>
      <c r="E103" s="86"/>
      <c r="F103" s="126">
        <f>D98-D103</f>
        <v>240142.15999999997</v>
      </c>
      <c r="G103" s="86"/>
      <c r="H103" s="155">
        <v>6545.98</v>
      </c>
      <c r="I103" s="86"/>
      <c r="J103" s="126">
        <f>H103+H102+H101</f>
        <v>23094.079999999998</v>
      </c>
      <c r="K103" s="86"/>
      <c r="L103" s="126">
        <f>J98-J103</f>
        <v>709939.06</v>
      </c>
      <c r="M103" s="87"/>
      <c r="O103" s="134"/>
    </row>
    <row r="104" spans="1:18" ht="12.75" customHeight="1">
      <c r="A104" s="82" t="s">
        <v>194</v>
      </c>
      <c r="B104" s="86"/>
      <c r="C104" s="86"/>
      <c r="D104" s="86"/>
      <c r="E104" s="86"/>
      <c r="F104" s="138">
        <f>F94+F103</f>
        <v>-1491367.7900000003</v>
      </c>
      <c r="G104" s="86"/>
      <c r="H104" s="86"/>
      <c r="I104" s="86"/>
      <c r="J104" s="86"/>
      <c r="K104" s="86"/>
      <c r="L104" s="138">
        <f>L94+L103</f>
        <v>-788258.5700000003</v>
      </c>
      <c r="M104" s="87"/>
      <c r="N104" s="225" t="s">
        <v>154</v>
      </c>
      <c r="O104" s="225"/>
      <c r="P104" s="225"/>
      <c r="Q104" s="225"/>
      <c r="R104" s="225"/>
    </row>
    <row r="105" spans="1:18" s="157" customFormat="1" ht="12">
      <c r="A105" s="82" t="s">
        <v>86</v>
      </c>
      <c r="B105" s="86"/>
      <c r="C105" s="86"/>
      <c r="D105" s="86"/>
      <c r="E105" s="86"/>
      <c r="F105" s="86"/>
      <c r="G105" s="86"/>
      <c r="H105" s="86"/>
      <c r="I105" s="86"/>
      <c r="J105" s="86"/>
      <c r="K105" s="86"/>
      <c r="L105" s="86"/>
      <c r="M105" s="87"/>
      <c r="N105" s="1"/>
      <c r="O105" s="134"/>
      <c r="P105" s="134"/>
      <c r="Q105" s="134"/>
      <c r="R105" s="134"/>
    </row>
    <row r="106" spans="1:18" s="157" customFormat="1" ht="12">
      <c r="A106" s="82" t="s">
        <v>87</v>
      </c>
      <c r="B106" s="86"/>
      <c r="C106" s="86"/>
      <c r="D106" s="86">
        <v>1278787.83</v>
      </c>
      <c r="E106" s="86"/>
      <c r="F106" s="86"/>
      <c r="G106" s="86"/>
      <c r="H106" s="86"/>
      <c r="I106" s="86"/>
      <c r="J106" s="86">
        <v>1325317.63</v>
      </c>
      <c r="K106" s="86"/>
      <c r="L106" s="86"/>
      <c r="M106" s="87"/>
      <c r="N106" s="1"/>
      <c r="O106" s="134"/>
      <c r="P106" s="134"/>
      <c r="Q106" s="134"/>
      <c r="R106" s="134"/>
    </row>
    <row r="107" spans="1:18" s="157" customFormat="1" ht="12">
      <c r="A107" s="82" t="s">
        <v>186</v>
      </c>
      <c r="B107" s="86"/>
      <c r="C107" s="86"/>
      <c r="D107" s="126">
        <v>1278787.83</v>
      </c>
      <c r="E107" s="86"/>
      <c r="F107" s="126" t="s">
        <v>11</v>
      </c>
      <c r="G107" s="86"/>
      <c r="H107" s="86"/>
      <c r="I107" s="86"/>
      <c r="J107" s="126">
        <f>J106</f>
        <v>1325317.63</v>
      </c>
      <c r="K107" s="86"/>
      <c r="L107" s="126" t="s">
        <v>11</v>
      </c>
      <c r="M107" s="87"/>
      <c r="N107" s="216" t="s">
        <v>155</v>
      </c>
      <c r="O107" s="216"/>
      <c r="P107" s="216"/>
      <c r="Q107" s="216"/>
      <c r="R107" s="216"/>
    </row>
    <row r="108" spans="1:18" s="157" customFormat="1" ht="13.5" thickBot="1">
      <c r="A108" s="82" t="s">
        <v>168</v>
      </c>
      <c r="B108" s="86"/>
      <c r="C108" s="86"/>
      <c r="D108" s="86"/>
      <c r="E108" s="86"/>
      <c r="F108" s="158">
        <f>F104</f>
        <v>-1491367.7900000003</v>
      </c>
      <c r="G108" s="86"/>
      <c r="H108" s="86"/>
      <c r="I108" s="86"/>
      <c r="J108" s="86"/>
      <c r="K108" s="86"/>
      <c r="L108" s="158">
        <f>L104</f>
        <v>-788258.5700000003</v>
      </c>
      <c r="M108" s="87"/>
      <c r="N108" s="217" t="s">
        <v>156</v>
      </c>
      <c r="O108" s="217"/>
      <c r="P108" s="217"/>
      <c r="Q108" s="217"/>
      <c r="R108" s="217"/>
    </row>
    <row r="109" spans="1:18" ht="12.75" thickTop="1">
      <c r="A109" s="216" t="s">
        <v>90</v>
      </c>
      <c r="B109" s="216"/>
      <c r="C109" s="216"/>
      <c r="D109" s="216"/>
      <c r="E109" s="216"/>
      <c r="F109" s="216"/>
      <c r="G109" s="216"/>
      <c r="H109" s="216"/>
      <c r="I109" s="216"/>
      <c r="J109" s="216"/>
      <c r="K109" s="216"/>
      <c r="L109" s="216"/>
      <c r="M109" s="216"/>
      <c r="N109" s="216"/>
      <c r="O109" s="216"/>
      <c r="P109" s="216"/>
      <c r="Q109" s="216"/>
      <c r="R109" s="216"/>
    </row>
    <row r="110" spans="1:18" ht="12">
      <c r="A110" s="216" t="s">
        <v>171</v>
      </c>
      <c r="B110" s="216"/>
      <c r="C110" s="216"/>
      <c r="D110" s="216"/>
      <c r="E110" s="216"/>
      <c r="F110" s="216"/>
      <c r="G110" s="216"/>
      <c r="H110" s="216"/>
      <c r="I110" s="216"/>
      <c r="J110" s="216"/>
      <c r="K110" s="216"/>
      <c r="L110" s="216"/>
      <c r="M110" s="216"/>
      <c r="N110" s="216"/>
      <c r="O110" s="216"/>
      <c r="P110" s="216"/>
      <c r="Q110" s="216"/>
      <c r="R110" s="216"/>
    </row>
    <row r="111" spans="1:18" ht="15.75" customHeight="1">
      <c r="A111" s="127"/>
      <c r="B111" s="127"/>
      <c r="C111" s="127"/>
      <c r="D111" s="127"/>
      <c r="E111" s="127"/>
      <c r="F111" s="131"/>
      <c r="G111" s="130"/>
      <c r="H111" s="130"/>
      <c r="I111" s="127"/>
      <c r="J111" s="159"/>
      <c r="K111" s="130"/>
      <c r="L111" s="159"/>
      <c r="M111" s="73"/>
      <c r="N111" s="127"/>
      <c r="O111" s="127"/>
      <c r="P111" s="127"/>
      <c r="Q111" s="127"/>
      <c r="R111" s="127"/>
    </row>
    <row r="112" spans="1:18" ht="12.75" customHeight="1">
      <c r="A112" s="127"/>
      <c r="B112" s="127"/>
      <c r="C112" s="127"/>
      <c r="D112" s="127"/>
      <c r="E112" s="127"/>
      <c r="F112" s="131"/>
      <c r="G112" s="130"/>
      <c r="H112" s="130"/>
      <c r="I112" s="127"/>
      <c r="J112" s="159"/>
      <c r="K112" s="130"/>
      <c r="L112" s="160"/>
      <c r="M112" s="73"/>
      <c r="N112" s="127"/>
      <c r="O112" s="127"/>
      <c r="P112" s="127"/>
      <c r="Q112" s="127"/>
      <c r="R112" s="127"/>
    </row>
    <row r="113" spans="1:18" ht="12.75" customHeight="1">
      <c r="A113" s="127"/>
      <c r="B113" s="127"/>
      <c r="C113" s="127"/>
      <c r="D113" s="127"/>
      <c r="E113" s="127"/>
      <c r="F113" s="131"/>
      <c r="G113" s="130"/>
      <c r="H113" s="130"/>
      <c r="I113" s="127"/>
      <c r="J113" s="159"/>
      <c r="K113" s="130"/>
      <c r="L113" s="160"/>
      <c r="M113" s="73"/>
      <c r="N113" s="127"/>
      <c r="O113" s="127"/>
      <c r="P113" s="127"/>
      <c r="Q113" s="127"/>
      <c r="R113" s="127"/>
    </row>
    <row r="114" spans="1:18" ht="12.75" customHeight="1">
      <c r="A114" s="127"/>
      <c r="B114" s="127"/>
      <c r="C114" s="127"/>
      <c r="D114" s="127"/>
      <c r="E114" s="127"/>
      <c r="F114" s="131"/>
      <c r="G114" s="130"/>
      <c r="H114" s="127"/>
      <c r="I114" s="127"/>
      <c r="J114" s="137"/>
      <c r="K114" s="130"/>
      <c r="L114" s="160"/>
      <c r="M114" s="73"/>
      <c r="N114" s="127"/>
      <c r="O114" s="127"/>
      <c r="P114" s="127"/>
      <c r="Q114" s="127"/>
      <c r="R114" s="127"/>
    </row>
    <row r="115" spans="1:18" ht="12.75" customHeight="1">
      <c r="A115" s="127"/>
      <c r="B115" s="127"/>
      <c r="C115" s="127"/>
      <c r="D115" s="127"/>
      <c r="E115" s="127"/>
      <c r="F115" s="131"/>
      <c r="G115" s="130"/>
      <c r="H115" s="127"/>
      <c r="I115" s="127"/>
      <c r="J115" s="137"/>
      <c r="K115" s="130"/>
      <c r="L115" s="160"/>
      <c r="M115" s="73"/>
      <c r="N115" s="127"/>
      <c r="O115" s="127"/>
      <c r="P115" s="127"/>
      <c r="Q115" s="127"/>
      <c r="R115" s="127"/>
    </row>
    <row r="116" spans="1:18" ht="12.75" customHeight="1">
      <c r="A116" s="127"/>
      <c r="B116" s="127"/>
      <c r="C116" s="127"/>
      <c r="D116" s="127"/>
      <c r="E116" s="127"/>
      <c r="F116" s="131"/>
      <c r="G116" s="130"/>
      <c r="H116" s="127"/>
      <c r="I116" s="127"/>
      <c r="J116" s="137"/>
      <c r="K116" s="130"/>
      <c r="L116" s="130"/>
      <c r="M116" s="73"/>
      <c r="N116" s="128"/>
      <c r="O116" s="128"/>
      <c r="P116" s="128"/>
      <c r="Q116" s="128"/>
      <c r="R116" s="128"/>
    </row>
    <row r="117" spans="1:18" ht="12.75" customHeight="1">
      <c r="A117" s="127"/>
      <c r="C117" s="137"/>
      <c r="D117" s="137"/>
      <c r="E117" s="127"/>
      <c r="F117" s="131"/>
      <c r="G117" s="130"/>
      <c r="H117" s="127"/>
      <c r="I117" s="127"/>
      <c r="J117" s="137"/>
      <c r="K117" s="130"/>
      <c r="L117" s="130"/>
      <c r="M117" s="73"/>
      <c r="N117" s="128"/>
      <c r="O117" s="128"/>
      <c r="P117" s="128"/>
      <c r="Q117" s="128"/>
      <c r="R117" s="128"/>
    </row>
    <row r="118" spans="1:18" ht="12.75" customHeight="1">
      <c r="A118" s="127"/>
      <c r="B118" s="127"/>
      <c r="C118" s="127"/>
      <c r="D118" s="127"/>
      <c r="E118" s="127"/>
      <c r="F118" s="131"/>
      <c r="G118" s="130"/>
      <c r="H118" s="127"/>
      <c r="I118" s="127"/>
      <c r="J118" s="130"/>
      <c r="K118" s="130"/>
      <c r="L118" s="130"/>
      <c r="M118" s="130"/>
      <c r="N118" s="127"/>
      <c r="O118" s="127"/>
      <c r="P118" s="127"/>
      <c r="Q118" s="127"/>
      <c r="R118" s="127"/>
    </row>
    <row r="119" spans="1:13" ht="12.75" customHeight="1">
      <c r="A119" s="161"/>
      <c r="B119" s="127"/>
      <c r="C119" s="127"/>
      <c r="D119" s="127"/>
      <c r="E119" s="127"/>
      <c r="F119" s="162"/>
      <c r="G119" s="128"/>
      <c r="H119" s="128"/>
      <c r="I119" s="128"/>
      <c r="J119" s="128"/>
      <c r="K119" s="128"/>
      <c r="L119" s="163"/>
      <c r="M119" s="130"/>
    </row>
    <row r="120" spans="1:13" ht="12.75" customHeight="1">
      <c r="A120" s="161"/>
      <c r="B120" s="127"/>
      <c r="C120" s="127"/>
      <c r="D120" s="127"/>
      <c r="E120" s="127"/>
      <c r="F120" s="162"/>
      <c r="G120" s="128"/>
      <c r="H120" s="128"/>
      <c r="I120" s="128"/>
      <c r="J120" s="128"/>
      <c r="K120" s="128"/>
      <c r="L120" s="163"/>
      <c r="M120" s="127"/>
    </row>
    <row r="121" spans="1:13" ht="12.75" customHeight="1">
      <c r="A121" s="127"/>
      <c r="B121" s="127"/>
      <c r="C121" s="127"/>
      <c r="D121" s="127"/>
      <c r="E121" s="127"/>
      <c r="F121" s="131"/>
      <c r="G121" s="127"/>
      <c r="H121" s="127"/>
      <c r="I121" s="127"/>
      <c r="J121" s="127"/>
      <c r="K121" s="127"/>
      <c r="L121" s="130"/>
      <c r="M121" s="127"/>
    </row>
    <row r="122" ht="12.75" customHeight="1">
      <c r="M122" s="127"/>
    </row>
    <row r="123" ht="12.75" customHeight="1">
      <c r="M123" s="127"/>
    </row>
    <row r="124" ht="15.75" customHeight="1">
      <c r="M124" s="127"/>
    </row>
    <row r="125" ht="15.75" customHeight="1">
      <c r="M125" s="127"/>
    </row>
    <row r="126" ht="12.75" customHeight="1">
      <c r="M126" s="127"/>
    </row>
    <row r="127" ht="12.75" customHeight="1">
      <c r="M127" s="127"/>
    </row>
    <row r="128" ht="12.75" customHeight="1">
      <c r="M128" s="128"/>
    </row>
    <row r="129" ht="12.75" customHeight="1">
      <c r="M129" s="128"/>
    </row>
    <row r="130" ht="12.75" customHeight="1">
      <c r="M130" s="127"/>
    </row>
    <row r="131" ht="12.75" customHeight="1"/>
    <row r="132" ht="12.75" customHeight="1"/>
    <row r="133" ht="12.75" customHeight="1"/>
    <row r="134" ht="12.75" customHeight="1"/>
    <row r="135" ht="12.75" customHeight="1"/>
    <row r="136" ht="12.75" customHeight="1"/>
    <row r="137" ht="12.75" customHeight="1">
      <c r="A137" s="156"/>
    </row>
    <row r="138" ht="12.75" customHeight="1">
      <c r="A138" s="164"/>
    </row>
    <row r="139" ht="12.75" customHeight="1"/>
    <row r="140" ht="12.75" customHeight="1"/>
    <row r="141" s="157" customFormat="1" ht="12"/>
    <row r="142" s="157" customFormat="1" ht="12"/>
    <row r="143" s="157" customFormat="1" ht="12"/>
    <row r="144" s="157" customFormat="1" ht="12"/>
    <row r="145" s="157" customFormat="1" ht="12"/>
    <row r="146" spans="1:18" s="157" customFormat="1" ht="12">
      <c r="A146" s="216" t="s">
        <v>193</v>
      </c>
      <c r="B146" s="216"/>
      <c r="C146" s="216"/>
      <c r="D146" s="216"/>
      <c r="E146" s="216"/>
      <c r="F146" s="216"/>
      <c r="G146" s="216"/>
      <c r="H146" s="216"/>
      <c r="I146" s="216"/>
      <c r="J146" s="216"/>
      <c r="K146" s="216"/>
      <c r="L146" s="216"/>
      <c r="M146" s="216"/>
      <c r="N146" s="216"/>
      <c r="O146" s="216"/>
      <c r="P146" s="216"/>
      <c r="Q146" s="216"/>
      <c r="R146" s="216"/>
    </row>
    <row r="147" spans="1:18" s="157" customFormat="1" ht="12">
      <c r="A147" s="216" t="s">
        <v>92</v>
      </c>
      <c r="B147" s="216"/>
      <c r="C147" s="216"/>
      <c r="D147" s="216"/>
      <c r="E147" s="216"/>
      <c r="F147" s="216"/>
      <c r="G147" s="216"/>
      <c r="H147" s="216"/>
      <c r="I147" s="216"/>
      <c r="J147" s="216"/>
      <c r="K147" s="216"/>
      <c r="L147" s="216"/>
      <c r="M147" s="216"/>
      <c r="N147" s="216"/>
      <c r="O147" s="216"/>
      <c r="P147" s="216"/>
      <c r="Q147" s="216"/>
      <c r="R147" s="216"/>
    </row>
    <row r="148" spans="1:18" s="157" customFormat="1" ht="12">
      <c r="A148" s="218"/>
      <c r="B148" s="218"/>
      <c r="C148" s="218"/>
      <c r="D148" s="218"/>
      <c r="E148" s="218"/>
      <c r="F148" s="218"/>
      <c r="G148" s="218"/>
      <c r="H148" s="218"/>
      <c r="I148" s="218"/>
      <c r="J148" s="218"/>
      <c r="K148" s="218"/>
      <c r="L148" s="218"/>
      <c r="M148" s="218"/>
      <c r="N148" s="218"/>
      <c r="O148" s="218"/>
      <c r="P148" s="218"/>
      <c r="Q148" s="218"/>
      <c r="R148" s="218"/>
    </row>
    <row r="149" spans="1:18" s="157" customFormat="1" ht="12">
      <c r="A149" s="218"/>
      <c r="B149" s="218"/>
      <c r="C149" s="218"/>
      <c r="D149" s="218"/>
      <c r="E149" s="218"/>
      <c r="F149" s="218"/>
      <c r="G149" s="218"/>
      <c r="H149" s="218"/>
      <c r="I149" s="218"/>
      <c r="J149" s="218"/>
      <c r="K149" s="218"/>
      <c r="L149" s="218"/>
      <c r="M149" s="218"/>
      <c r="N149" s="218"/>
      <c r="O149" s="218"/>
      <c r="P149" s="218"/>
      <c r="Q149" s="218"/>
      <c r="R149" s="218"/>
    </row>
    <row r="150" spans="1:18" ht="12.75" customHeight="1">
      <c r="A150" s="216" t="s">
        <v>93</v>
      </c>
      <c r="B150" s="216"/>
      <c r="C150" s="216"/>
      <c r="D150" s="216"/>
      <c r="E150" s="216"/>
      <c r="F150" s="216"/>
      <c r="G150" s="216"/>
      <c r="H150" s="216"/>
      <c r="I150" s="216"/>
      <c r="J150" s="216"/>
      <c r="K150" s="216"/>
      <c r="L150" s="216"/>
      <c r="M150" s="216"/>
      <c r="N150" s="216"/>
      <c r="O150" s="216"/>
      <c r="P150" s="216"/>
      <c r="Q150" s="216"/>
      <c r="R150" s="216"/>
    </row>
    <row r="151" spans="1:18" ht="12.75" customHeight="1">
      <c r="A151" s="216" t="s">
        <v>188</v>
      </c>
      <c r="B151" s="216"/>
      <c r="C151" s="216"/>
      <c r="D151" s="216"/>
      <c r="E151" s="216"/>
      <c r="F151" s="216"/>
      <c r="G151" s="216"/>
      <c r="H151" s="216"/>
      <c r="I151" s="216"/>
      <c r="J151" s="216"/>
      <c r="K151" s="216"/>
      <c r="L151" s="216"/>
      <c r="M151" s="216"/>
      <c r="N151" s="216"/>
      <c r="O151" s="216"/>
      <c r="P151" s="216"/>
      <c r="Q151" s="216"/>
      <c r="R151" s="216"/>
    </row>
    <row r="152" spans="1:18" ht="12.75" customHeight="1">
      <c r="A152" s="216" t="s">
        <v>94</v>
      </c>
      <c r="B152" s="216"/>
      <c r="C152" s="216"/>
      <c r="D152" s="216"/>
      <c r="E152" s="216"/>
      <c r="F152" s="216"/>
      <c r="G152" s="216"/>
      <c r="H152" s="216"/>
      <c r="I152" s="216"/>
      <c r="J152" s="216"/>
      <c r="K152" s="216"/>
      <c r="L152" s="216"/>
      <c r="M152" s="216"/>
      <c r="N152" s="216"/>
      <c r="O152" s="216"/>
      <c r="P152" s="216"/>
      <c r="Q152" s="216"/>
      <c r="R152" s="216"/>
    </row>
    <row r="153" spans="14:18" ht="12.75" customHeight="1">
      <c r="N153" s="127"/>
      <c r="O153" s="127"/>
      <c r="P153" s="127"/>
      <c r="Q153" s="127"/>
      <c r="R153" s="127"/>
    </row>
    <row r="154" spans="14:18" ht="12.75" customHeight="1">
      <c r="N154" s="127"/>
      <c r="O154" s="127"/>
      <c r="P154" s="127"/>
      <c r="Q154" s="127"/>
      <c r="R154" s="127"/>
    </row>
    <row r="155" spans="1:18" ht="12.75" customHeight="1">
      <c r="A155" s="127"/>
      <c r="B155" s="130"/>
      <c r="C155" s="130"/>
      <c r="D155" s="127"/>
      <c r="E155" s="130"/>
      <c r="F155" s="131"/>
      <c r="G155" s="130"/>
      <c r="H155" s="130"/>
      <c r="I155" s="130"/>
      <c r="J155" s="127"/>
      <c r="K155" s="130"/>
      <c r="L155" s="130"/>
      <c r="N155" s="127"/>
      <c r="O155" s="127"/>
      <c r="P155" s="127"/>
      <c r="Q155" s="127"/>
      <c r="R155" s="127"/>
    </row>
    <row r="156" spans="1:18" ht="12.75" customHeight="1">
      <c r="A156" s="127"/>
      <c r="B156" s="130"/>
      <c r="C156" s="130"/>
      <c r="D156" s="127"/>
      <c r="E156" s="130"/>
      <c r="F156" s="131"/>
      <c r="G156" s="130"/>
      <c r="H156" s="130"/>
      <c r="I156" s="130"/>
      <c r="J156" s="127"/>
      <c r="K156" s="130"/>
      <c r="L156" s="130"/>
      <c r="N156" s="127"/>
      <c r="O156" s="127"/>
      <c r="P156" s="127"/>
      <c r="Q156" s="127"/>
      <c r="R156" s="127"/>
    </row>
    <row r="157" spans="1:18" ht="12.75" customHeight="1">
      <c r="A157" s="127"/>
      <c r="B157" s="130"/>
      <c r="C157" s="130"/>
      <c r="D157" s="127"/>
      <c r="E157" s="130"/>
      <c r="F157" s="131"/>
      <c r="G157" s="130"/>
      <c r="H157" s="130"/>
      <c r="I157" s="130"/>
      <c r="J157" s="127"/>
      <c r="K157" s="130"/>
      <c r="L157" s="130"/>
      <c r="N157" s="127"/>
      <c r="O157" s="127"/>
      <c r="P157" s="127"/>
      <c r="Q157" s="127"/>
      <c r="R157" s="127"/>
    </row>
    <row r="158" spans="1:18" ht="12.75" customHeight="1">
      <c r="A158" s="127"/>
      <c r="B158" s="130"/>
      <c r="C158" s="130"/>
      <c r="D158" s="127"/>
      <c r="E158" s="130"/>
      <c r="F158" s="131"/>
      <c r="G158" s="130"/>
      <c r="H158" s="130"/>
      <c r="I158" s="130"/>
      <c r="J158" s="127"/>
      <c r="K158" s="130"/>
      <c r="L158" s="130"/>
      <c r="N158" s="127"/>
      <c r="O158" s="127"/>
      <c r="P158" s="127"/>
      <c r="Q158" s="127"/>
      <c r="R158" s="127"/>
    </row>
    <row r="159" spans="1:18" ht="12.75" customHeight="1">
      <c r="A159" s="127"/>
      <c r="B159" s="130"/>
      <c r="C159" s="130"/>
      <c r="D159" s="127"/>
      <c r="E159" s="130"/>
      <c r="F159" s="131"/>
      <c r="G159" s="130"/>
      <c r="H159" s="130"/>
      <c r="I159" s="130"/>
      <c r="J159" s="127"/>
      <c r="K159" s="130"/>
      <c r="L159" s="130"/>
      <c r="N159" s="127"/>
      <c r="O159" s="127"/>
      <c r="P159" s="127"/>
      <c r="Q159" s="127"/>
      <c r="R159" s="127"/>
    </row>
    <row r="160" spans="1:18" ht="12.75" customHeight="1">
      <c r="A160" s="127"/>
      <c r="B160" s="130"/>
      <c r="C160" s="130"/>
      <c r="D160" s="127"/>
      <c r="E160" s="130"/>
      <c r="F160" s="131"/>
      <c r="G160" s="130"/>
      <c r="H160" s="130"/>
      <c r="I160" s="130"/>
      <c r="J160" s="127"/>
      <c r="K160" s="130"/>
      <c r="L160" s="130"/>
      <c r="N160" s="106"/>
      <c r="O160" s="127"/>
      <c r="P160" s="127"/>
      <c r="Q160" s="127"/>
      <c r="R160" s="127"/>
    </row>
    <row r="161" spans="1:18" ht="12">
      <c r="A161" s="127"/>
      <c r="B161" s="130"/>
      <c r="C161" s="130"/>
      <c r="D161" s="127"/>
      <c r="E161" s="130"/>
      <c r="F161" s="131"/>
      <c r="G161" s="130"/>
      <c r="H161" s="130"/>
      <c r="I161" s="130"/>
      <c r="J161" s="127"/>
      <c r="K161" s="130"/>
      <c r="L161" s="130"/>
      <c r="N161" s="106"/>
      <c r="O161" s="127"/>
      <c r="P161" s="127"/>
      <c r="Q161" s="127"/>
      <c r="R161" s="127"/>
    </row>
    <row r="162" spans="1:18" ht="12">
      <c r="A162" s="127"/>
      <c r="B162" s="127"/>
      <c r="C162" s="127"/>
      <c r="D162" s="127"/>
      <c r="E162" s="127"/>
      <c r="F162" s="131"/>
      <c r="G162" s="127"/>
      <c r="H162" s="127"/>
      <c r="I162" s="127"/>
      <c r="J162" s="127"/>
      <c r="K162" s="127"/>
      <c r="L162" s="130"/>
      <c r="N162" s="106"/>
      <c r="O162" s="127"/>
      <c r="P162" s="127"/>
      <c r="Q162" s="127"/>
      <c r="R162" s="127"/>
    </row>
    <row r="163" spans="2:10" ht="12">
      <c r="B163" s="127"/>
      <c r="C163" s="130"/>
      <c r="D163" s="127"/>
      <c r="G163" s="106"/>
      <c r="H163" s="127"/>
      <c r="I163" s="130"/>
      <c r="J163" s="127"/>
    </row>
    <row r="164" spans="2:13" ht="12">
      <c r="B164" s="127"/>
      <c r="C164" s="130"/>
      <c r="D164" s="127"/>
      <c r="G164" s="106"/>
      <c r="H164" s="127"/>
      <c r="I164" s="130"/>
      <c r="J164" s="127"/>
      <c r="M164" s="130"/>
    </row>
    <row r="165" spans="2:13" ht="12">
      <c r="B165" s="127"/>
      <c r="C165" s="130"/>
      <c r="H165" s="127"/>
      <c r="I165" s="130"/>
      <c r="M165" s="130"/>
    </row>
    <row r="166" spans="4:13" ht="12">
      <c r="D166" s="106"/>
      <c r="E166" s="165"/>
      <c r="F166" s="105"/>
      <c r="J166" s="106"/>
      <c r="K166" s="165"/>
      <c r="L166" s="90"/>
      <c r="M166" s="130"/>
    </row>
    <row r="167" ht="12">
      <c r="M167" s="130"/>
    </row>
    <row r="168" ht="12">
      <c r="M168" s="130"/>
    </row>
    <row r="169" ht="12">
      <c r="M169" s="130"/>
    </row>
    <row r="170" ht="12">
      <c r="M170" s="130"/>
    </row>
    <row r="171" ht="12">
      <c r="M171" s="127"/>
    </row>
  </sheetData>
  <mergeCells count="35">
    <mergeCell ref="P98:R98"/>
    <mergeCell ref="P101:R101"/>
    <mergeCell ref="N97:R97"/>
    <mergeCell ref="N107:R107"/>
    <mergeCell ref="N104:R104"/>
    <mergeCell ref="P102:R102"/>
    <mergeCell ref="B77:F77"/>
    <mergeCell ref="H77:L77"/>
    <mergeCell ref="N75:R75"/>
    <mergeCell ref="B75:L75"/>
    <mergeCell ref="B76:L76"/>
    <mergeCell ref="O76:P76"/>
    <mergeCell ref="Q76:R76"/>
    <mergeCell ref="A152:R152"/>
    <mergeCell ref="A151:R151"/>
    <mergeCell ref="A150:R150"/>
    <mergeCell ref="N108:R108"/>
    <mergeCell ref="A146:R146"/>
    <mergeCell ref="A147:R147"/>
    <mergeCell ref="A109:R109"/>
    <mergeCell ref="A110:R110"/>
    <mergeCell ref="A148:R149"/>
    <mergeCell ref="A5:R5"/>
    <mergeCell ref="A6:R6"/>
    <mergeCell ref="B8:F8"/>
    <mergeCell ref="H8:L8"/>
    <mergeCell ref="A1:R1"/>
    <mergeCell ref="A2:R2"/>
    <mergeCell ref="A3:R3"/>
    <mergeCell ref="A4:R4"/>
    <mergeCell ref="R9:R11"/>
    <mergeCell ref="B9:E9"/>
    <mergeCell ref="H9:J9"/>
    <mergeCell ref="O9:O11"/>
    <mergeCell ref="P9:P11"/>
  </mergeCells>
  <printOptions horizontalCentered="1" verticalCentered="1"/>
  <pageMargins left="0" right="0" top="0" bottom="0" header="0" footer="0"/>
  <pageSetup horizontalDpi="600" verticalDpi="600" orientation="portrait" pageOrder="overThenDown" paperSize="8"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Stamatis</dc:creator>
  <cp:keywords/>
  <dc:description/>
  <cp:lastModifiedBy>gzagoris</cp:lastModifiedBy>
  <cp:lastPrinted>2004-02-26T11:16:48Z</cp:lastPrinted>
  <dcterms:created xsi:type="dcterms:W3CDTF">2001-02-20T16:53:32Z</dcterms:created>
  <dcterms:modified xsi:type="dcterms:W3CDTF">2004-04-30T07:52:48Z</dcterms:modified>
  <cp:category/>
  <cp:version/>
  <cp:contentType/>
  <cp:contentStatus/>
</cp:coreProperties>
</file>